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sirva365-my.sharepoint.com/personal/daniel_miller_sirva_com/Documents/Documents/Other/"/>
    </mc:Choice>
  </mc:AlternateContent>
  <xr:revisionPtr revIDLastSave="15" documentId="8_{14C6EC6B-4979-4BF6-B044-92B4C42CE65A}" xr6:coauthVersionLast="47" xr6:coauthVersionMax="47" xr10:uidLastSave="{E3D3D299-53F3-454E-89B5-8DAB7731DF7E}"/>
  <bookViews>
    <workbookView xWindow="-20610" yWindow="2370" windowWidth="20730" windowHeight="11160" xr2:uid="{00000000-000D-0000-FFFF-FFFF00000000}"/>
  </bookViews>
  <sheets>
    <sheet name="Diver 1 Name" sheetId="10" r:id="rId1"/>
    <sheet name="Blank for Printing - 3mt" sheetId="14" state="hidden" r:id="rId2"/>
    <sheet name="DD Table" sheetId="11" state="hidden" r:id="rId3"/>
    <sheet name="Validation" sheetId="13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7" i="14" l="1"/>
  <c r="D25" i="14" s="1"/>
  <c r="M25" i="14" s="1"/>
  <c r="M26" i="14" s="1"/>
  <c r="M29" i="14" s="1"/>
  <c r="B26" i="14"/>
  <c r="B24" i="14"/>
  <c r="D22" i="14" s="1"/>
  <c r="B23" i="14"/>
  <c r="B21" i="14"/>
  <c r="D19" i="14" s="1"/>
  <c r="B20" i="14"/>
  <c r="B18" i="14"/>
  <c r="D16" i="14" s="1"/>
  <c r="B17" i="14"/>
  <c r="B15" i="14"/>
  <c r="D13" i="14" s="1"/>
  <c r="M13" i="14" s="1"/>
  <c r="M14" i="14" s="1"/>
  <c r="B14" i="14"/>
  <c r="B12" i="14"/>
  <c r="D10" i="14" s="1"/>
  <c r="B11" i="14"/>
  <c r="H6" i="14"/>
  <c r="L3" i="14"/>
  <c r="J3" i="14"/>
  <c r="B12" i="10"/>
  <c r="B18" i="10"/>
  <c r="B20" i="10"/>
  <c r="B17" i="10"/>
  <c r="B24" i="10"/>
  <c r="J3" i="10"/>
  <c r="B14" i="10"/>
  <c r="L3" i="10"/>
  <c r="H6" i="10"/>
  <c r="B26" i="10"/>
  <c r="B23" i="10"/>
  <c r="B11" i="10"/>
  <c r="B15" i="10"/>
  <c r="D13" i="10" s="1"/>
  <c r="L16" i="14" l="1"/>
  <c r="M16" i="14"/>
  <c r="M17" i="14" s="1"/>
  <c r="M19" i="14"/>
  <c r="M20" i="14" s="1"/>
  <c r="L19" i="14"/>
  <c r="D28" i="14"/>
  <c r="M10" i="14"/>
  <c r="L10" i="14"/>
  <c r="L22" i="14"/>
  <c r="M22" i="14"/>
  <c r="M23" i="14" s="1"/>
  <c r="L13" i="14"/>
  <c r="L25" i="14"/>
  <c r="L13" i="10"/>
  <c r="M13" i="10" s="1"/>
  <c r="B27" i="10"/>
  <c r="D25" i="10" s="1"/>
  <c r="L25" i="10" s="1"/>
  <c r="M25" i="10" s="1"/>
  <c r="D22" i="10"/>
  <c r="L22" i="10" s="1"/>
  <c r="M22" i="10" s="1"/>
  <c r="B21" i="10"/>
  <c r="D19" i="10" s="1"/>
  <c r="L19" i="10" s="1"/>
  <c r="D16" i="10"/>
  <c r="L16" i="10" s="1"/>
  <c r="M16" i="10" s="1"/>
  <c r="D10" i="10" l="1"/>
  <c r="D28" i="10" s="1"/>
  <c r="M19" i="10"/>
  <c r="L10" i="10" l="1"/>
  <c r="M10" i="10" s="1"/>
  <c r="M14" i="10" s="1"/>
  <c r="M17" i="10" s="1"/>
  <c r="M20" i="10" s="1"/>
  <c r="M23" i="10" s="1"/>
  <c r="M26" i="10" l="1"/>
  <c r="M29" i="10" s="1"/>
</calcChain>
</file>

<file path=xl/sharedStrings.xml><?xml version="1.0" encoding="utf-8"?>
<sst xmlns="http://schemas.openxmlformats.org/spreadsheetml/2006/main" count="297" uniqueCount="259">
  <si>
    <t>Order of
Diving</t>
  </si>
  <si>
    <t>Name</t>
  </si>
  <si>
    <t>Event</t>
  </si>
  <si>
    <t>Meet Date</t>
  </si>
  <si>
    <t>JUDGES' SCORES</t>
  </si>
  <si>
    <t>Order</t>
  </si>
  <si>
    <t>401C</t>
  </si>
  <si>
    <t>AWARD</t>
  </si>
  <si>
    <t>Inward Dive Tuck</t>
  </si>
  <si>
    <t>Vol</t>
  </si>
  <si>
    <t>402C</t>
  </si>
  <si>
    <t>Inward Somersault Tuck</t>
  </si>
  <si>
    <t>Opt</t>
  </si>
  <si>
    <t>302C</t>
  </si>
  <si>
    <t>Reverse Somersault Tuck</t>
  </si>
  <si>
    <t>201C</t>
  </si>
  <si>
    <t>Back Dive Tuck</t>
  </si>
  <si>
    <t>102B</t>
  </si>
  <si>
    <t>Forward Somersault Pike</t>
  </si>
  <si>
    <t>103C</t>
  </si>
  <si>
    <t>Forward 1-1/2 Somersault Tuck</t>
  </si>
  <si>
    <t>Total Points</t>
  </si>
  <si>
    <t>Diver Signature</t>
  </si>
  <si>
    <t>Coach Signature</t>
  </si>
  <si>
    <t>Diving Referee Signature</t>
  </si>
  <si>
    <t>Place</t>
  </si>
  <si>
    <t>401B</t>
  </si>
  <si>
    <t>Inward Dive Pike</t>
  </si>
  <si>
    <t>201A</t>
  </si>
  <si>
    <t>Back Dive Straight</t>
  </si>
  <si>
    <t>5211A</t>
  </si>
  <si>
    <t>Back Dive 1/2 Twist Straight</t>
  </si>
  <si>
    <t>202A</t>
  </si>
  <si>
    <t>Back Somersault Straight</t>
  </si>
  <si>
    <t>5221D</t>
  </si>
  <si>
    <t>Back Som. 1/2 Twist Free</t>
  </si>
  <si>
    <t>102C</t>
  </si>
  <si>
    <t>Forward Somersault Tuck</t>
  </si>
  <si>
    <t>403C</t>
  </si>
  <si>
    <t>Inward 1-1/2 Somersault Tuck</t>
  </si>
  <si>
    <t>104C</t>
  </si>
  <si>
    <t>Forward Double Somersault Tuck</t>
  </si>
  <si>
    <t>202C</t>
  </si>
  <si>
    <t>Back Somersault Tuck</t>
  </si>
  <si>
    <t>203B</t>
  </si>
  <si>
    <t>Back 1-1/2 Somersault Pike</t>
  </si>
  <si>
    <t>5231D</t>
  </si>
  <si>
    <t>Back 1-1/2 Som. 1/2 Twist Free</t>
  </si>
  <si>
    <t>103B</t>
  </si>
  <si>
    <t>Forward 1-1/2 Somersault Pike</t>
  </si>
  <si>
    <t>301B</t>
  </si>
  <si>
    <t>Reverse Dive Pike</t>
  </si>
  <si>
    <t>303C</t>
  </si>
  <si>
    <t>Reverse 1-1/2 Somersault Tuck</t>
  </si>
  <si>
    <t>5122D</t>
  </si>
  <si>
    <t>Forward Som. 1 Twist Free</t>
  </si>
  <si>
    <t xml:space="preserve">High School Diving Tables - Degree of Difficulties    </t>
  </si>
  <si>
    <t>Dive</t>
  </si>
  <si>
    <t>1M</t>
  </si>
  <si>
    <t>Description</t>
  </si>
  <si>
    <t>101A</t>
  </si>
  <si>
    <t>Forward Dive Straight</t>
  </si>
  <si>
    <t>101B</t>
  </si>
  <si>
    <t>Forward Dive Pike</t>
  </si>
  <si>
    <t>101C</t>
  </si>
  <si>
    <t>Forward Dive Tuck</t>
  </si>
  <si>
    <t>102A</t>
  </si>
  <si>
    <t>Forward Somersault Straight</t>
  </si>
  <si>
    <t>103A</t>
  </si>
  <si>
    <t>Forward 1-1/2 Somersault Straight</t>
  </si>
  <si>
    <t>104A</t>
  </si>
  <si>
    <t>Forward Double Somersault Straight</t>
  </si>
  <si>
    <t>104B</t>
  </si>
  <si>
    <t>Forward Double Somersault Pike</t>
  </si>
  <si>
    <t>105B</t>
  </si>
  <si>
    <t>Forward 2-1/2 Somersault Pike</t>
  </si>
  <si>
    <t>105C</t>
  </si>
  <si>
    <t>Forward 2-1/2 Somersault Tuck</t>
  </si>
  <si>
    <t>106B</t>
  </si>
  <si>
    <t>Forward Triple Somersault Pike</t>
  </si>
  <si>
    <t>106C</t>
  </si>
  <si>
    <t>Forward Triple Somersault Tuck</t>
  </si>
  <si>
    <t>107B</t>
  </si>
  <si>
    <t>Forward 3-1/2 Somersault Pike</t>
  </si>
  <si>
    <t>107C</t>
  </si>
  <si>
    <t>Forward 3-1/2 Somersault Tuck</t>
  </si>
  <si>
    <t>112B</t>
  </si>
  <si>
    <t>Forward Flying Somersault Pike</t>
  </si>
  <si>
    <t>112C</t>
  </si>
  <si>
    <t>Forward Flying Somersault Tuck</t>
  </si>
  <si>
    <t>113B</t>
  </si>
  <si>
    <t>Forward Flying 1-1/2 Somersault Pike</t>
  </si>
  <si>
    <t>113C</t>
  </si>
  <si>
    <t>Forward Flying 1-1/2 Somersault Tuck</t>
  </si>
  <si>
    <t>201B</t>
  </si>
  <si>
    <t>Back Dive Pike</t>
  </si>
  <si>
    <t>202B</t>
  </si>
  <si>
    <t>Back Somersault Pike</t>
  </si>
  <si>
    <t>203A</t>
  </si>
  <si>
    <t>Back 1-1/2 Somersault Straight</t>
  </si>
  <si>
    <t>203C</t>
  </si>
  <si>
    <t>Back 1-1/2 Somersault Tuck</t>
  </si>
  <si>
    <t>204B</t>
  </si>
  <si>
    <t>Back Double Somersault Pike</t>
  </si>
  <si>
    <t>204C</t>
  </si>
  <si>
    <t>Back Double Somersault Tuck</t>
  </si>
  <si>
    <t>205B</t>
  </si>
  <si>
    <t>Back 2-1/2 Somersault Pike</t>
  </si>
  <si>
    <t>205C</t>
  </si>
  <si>
    <t>Back 2-1/2 Somersault Tuck</t>
  </si>
  <si>
    <t>301A</t>
  </si>
  <si>
    <t>Reverse Dive Straight</t>
  </si>
  <si>
    <t>301C</t>
  </si>
  <si>
    <t>Reverse Dive Tuck</t>
  </si>
  <si>
    <t>302A</t>
  </si>
  <si>
    <t>Reverse Somersault Straight</t>
  </si>
  <si>
    <t>302B</t>
  </si>
  <si>
    <t>Reverse Somersault Pike</t>
  </si>
  <si>
    <t>303A</t>
  </si>
  <si>
    <t>Reverse 1-1/2 Somersault Straight</t>
  </si>
  <si>
    <t>303B</t>
  </si>
  <si>
    <t>Reverse 1-1/2 Somersault Pike</t>
  </si>
  <si>
    <t>304A</t>
  </si>
  <si>
    <t>Reverse Double Somersault Straight</t>
  </si>
  <si>
    <t>304B</t>
  </si>
  <si>
    <t>Reverse Double Somersault Pike</t>
  </si>
  <si>
    <t>304C</t>
  </si>
  <si>
    <t>Reverse Double Somersault Tuck</t>
  </si>
  <si>
    <t>305B</t>
  </si>
  <si>
    <t>Reverse 2-1/2 Somersault Pike</t>
  </si>
  <si>
    <t>305C</t>
  </si>
  <si>
    <t>Reverse 2-1/2 Somersault Tuck</t>
  </si>
  <si>
    <t>401A</t>
  </si>
  <si>
    <t>Inward Dive Straight</t>
  </si>
  <si>
    <t>402A</t>
  </si>
  <si>
    <t>Inward Somersault Straight</t>
  </si>
  <si>
    <t>402B</t>
  </si>
  <si>
    <t>Inward Somersault Pike</t>
  </si>
  <si>
    <t>403B</t>
  </si>
  <si>
    <t>Inward 1-1/2 Somersault Pike</t>
  </si>
  <si>
    <t>404B</t>
  </si>
  <si>
    <t>Inward Double Somersault Pike</t>
  </si>
  <si>
    <t>404C</t>
  </si>
  <si>
    <t>Inward Double Somersault Tuck</t>
  </si>
  <si>
    <t>405B</t>
  </si>
  <si>
    <t>Inward 2-1/2 Somersault Pike</t>
  </si>
  <si>
    <t>405C</t>
  </si>
  <si>
    <t>Inward 2-1/2 Somersault Tuck</t>
  </si>
  <si>
    <t>412B</t>
  </si>
  <si>
    <t>Inward Flying Somersault Pike</t>
  </si>
  <si>
    <t>412C</t>
  </si>
  <si>
    <t>Inward Flying Somersault Tuck</t>
  </si>
  <si>
    <t>413B</t>
  </si>
  <si>
    <t>Inward Flying 1-1/2 Somersault Pike</t>
  </si>
  <si>
    <t>413C</t>
  </si>
  <si>
    <t>Inward Flying 1-1/2 Somersault Tuck</t>
  </si>
  <si>
    <t>5111A</t>
  </si>
  <si>
    <t>Forward Dive 1/2 Twist Straight</t>
  </si>
  <si>
    <t>5111B</t>
  </si>
  <si>
    <t>Forward Dive 1/2 Twist Pike</t>
  </si>
  <si>
    <t>5111C</t>
  </si>
  <si>
    <t>Forward Dive 1/2 Twist Tuck</t>
  </si>
  <si>
    <t>5112A</t>
  </si>
  <si>
    <t>Forward Dive 1 Twist Straight</t>
  </si>
  <si>
    <t>5112B</t>
  </si>
  <si>
    <t>Forward Dive 1 Twist Pike</t>
  </si>
  <si>
    <t>5121D</t>
  </si>
  <si>
    <t>Forward Som. 1/2 Twist Free</t>
  </si>
  <si>
    <t>5124D</t>
  </si>
  <si>
    <t>Forward Som. 2 Twists Free</t>
  </si>
  <si>
    <t>5126D</t>
  </si>
  <si>
    <t>Forward Som. 3 Twists Free</t>
  </si>
  <si>
    <t>5131D</t>
  </si>
  <si>
    <t>Forward 1-1/2 Som. 1/2 Twist Free</t>
  </si>
  <si>
    <t>5132D</t>
  </si>
  <si>
    <t>Forward 1-1/2 Som. 1 Twist Free</t>
  </si>
  <si>
    <t>5134D</t>
  </si>
  <si>
    <t>Forward 1-1/2 Som. 2 Twists Free</t>
  </si>
  <si>
    <t>5136D</t>
  </si>
  <si>
    <t>Forward 1-1/2 Som. 3 Twists Free</t>
  </si>
  <si>
    <t>5142B</t>
  </si>
  <si>
    <t>Forward 2 Som. 1 Twist Pike</t>
  </si>
  <si>
    <t>5142C</t>
  </si>
  <si>
    <t>Forward 2 Som. 1 Twist Tuck</t>
  </si>
  <si>
    <t>5152B</t>
  </si>
  <si>
    <t>Forward 2-1/2 Som. 1 Twist Pike</t>
  </si>
  <si>
    <t>5152C</t>
  </si>
  <si>
    <t>Forward 2-1/2 Som. 1 Twist Tuck</t>
  </si>
  <si>
    <t>5212A</t>
  </si>
  <si>
    <t>Back Dive 1 Twist Straight</t>
  </si>
  <si>
    <t>5222D</t>
  </si>
  <si>
    <t>Back Som. 1 Twist Free</t>
  </si>
  <si>
    <t>5223D</t>
  </si>
  <si>
    <t>Back Som. 1-1/2 Twists Free</t>
  </si>
  <si>
    <t>5225D</t>
  </si>
  <si>
    <t>Back Som. 2-1/2 Twists Free</t>
  </si>
  <si>
    <t>5227D</t>
  </si>
  <si>
    <t>Back Som. 3-1/2 Twists Free</t>
  </si>
  <si>
    <t>5233D</t>
  </si>
  <si>
    <t>Back 1-1/2 Som. 1-1/2 Twists Free</t>
  </si>
  <si>
    <t>5235D</t>
  </si>
  <si>
    <t>Back 1-1/2 Som. 2-1/2 Twists Free</t>
  </si>
  <si>
    <t>5251B</t>
  </si>
  <si>
    <t>Back 2-1/2 Som. 1/2 Twist Pike</t>
  </si>
  <si>
    <t>5251C</t>
  </si>
  <si>
    <t>Back 2-1/2 Som. 1/2 Twist Tuck</t>
  </si>
  <si>
    <t>5311A</t>
  </si>
  <si>
    <t>Reverse Dive 1/2 Twist Straight</t>
  </si>
  <si>
    <t>5312A</t>
  </si>
  <si>
    <t>Reverse Dive 1 Twist Straight</t>
  </si>
  <si>
    <t>5321D</t>
  </si>
  <si>
    <t>Reverse Som. 1/2 Twist Free</t>
  </si>
  <si>
    <t>5322D</t>
  </si>
  <si>
    <t>Reverse Som. 1 Twist Free</t>
  </si>
  <si>
    <t>5323D</t>
  </si>
  <si>
    <t>Reverse Som. 1-1/2 Twists Free</t>
  </si>
  <si>
    <t>5325D</t>
  </si>
  <si>
    <t>Reverse Som. 2-1/2 Twists Free</t>
  </si>
  <si>
    <t>5331D</t>
  </si>
  <si>
    <t>Reverse 1-1/2 Som. 1/2 Twist Free</t>
  </si>
  <si>
    <t>5333D</t>
  </si>
  <si>
    <t>Reverse 1-1/2 Som. 1-1/2 Twists Free</t>
  </si>
  <si>
    <t>5335D</t>
  </si>
  <si>
    <t>Reverse 1-1/2 Som. 2-1/2 Twists Free</t>
  </si>
  <si>
    <t>5351B</t>
  </si>
  <si>
    <t>Reverse 2-1/2 Som. 1/2 Twists Pike</t>
  </si>
  <si>
    <t>5351C</t>
  </si>
  <si>
    <t>Reverse 2-1/2 Som. 1/2 Twists Tuck</t>
  </si>
  <si>
    <t>5411A</t>
  </si>
  <si>
    <t>Inward Dive 1/2 Twist Straight</t>
  </si>
  <si>
    <t>5411B</t>
  </si>
  <si>
    <t>Inward Dive 1/2 Twist Pike</t>
  </si>
  <si>
    <t>5412A</t>
  </si>
  <si>
    <t>Inward Dive 1 Twist Straight</t>
  </si>
  <si>
    <t>5412B</t>
  </si>
  <si>
    <t>Inward Dive 1 Twist Pike</t>
  </si>
  <si>
    <t>5421D</t>
  </si>
  <si>
    <t>Inward Som. 1/2 Twist Free</t>
  </si>
  <si>
    <t>5422D</t>
  </si>
  <si>
    <t>Inward Som. 1 Twist Free</t>
  </si>
  <si>
    <t>5432D</t>
  </si>
  <si>
    <t>Inward 1-1/2 Som. 1 Twist Free</t>
  </si>
  <si>
    <t>5434D</t>
  </si>
  <si>
    <t>Inward 1-1/2 Som. 2 Twists Free</t>
  </si>
  <si>
    <t>OFFICIAL ENTRY FORM</t>
  </si>
  <si>
    <t>Judges' Total</t>
  </si>
  <si>
    <t>3M</t>
  </si>
  <si>
    <t>School/Team</t>
  </si>
  <si>
    <t>vs.</t>
  </si>
  <si>
    <t>Degree of Difficulty</t>
  </si>
  <si>
    <t>Meet Location</t>
  </si>
  <si>
    <t>Judges</t>
  </si>
  <si>
    <t>WOMEN</t>
  </si>
  <si>
    <t>MEN</t>
  </si>
  <si>
    <t>Total DD:</t>
  </si>
  <si>
    <t>Men's Event or
Women's Event</t>
  </si>
  <si>
    <t>Enter '0' for failed dives - do not leave blank</t>
  </si>
  <si>
    <t>1 Meter</t>
  </si>
  <si>
    <t>3 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</si>
</sst>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1" x14ac:knownFonts="1">
    <font>
      <sz val="11"/>
      <color indexed="8"/>
      <name val="Calibri"/>
    </font>
    <font>
      <b/>
      <sz val="18"/>
      <color indexed="8"/>
      <name val="Arial"/>
      <family val="2"/>
    </font>
    <font>
      <sz val="7"/>
      <color indexed="8"/>
      <name val="Arial"/>
      <family val="2"/>
    </font>
    <font>
      <sz val="12"/>
      <color indexed="10"/>
      <name val="Arial"/>
      <family val="2"/>
    </font>
    <font>
      <sz val="8"/>
      <color indexed="8"/>
      <name val="Arial"/>
      <family val="2"/>
    </font>
    <font>
      <sz val="11"/>
      <color indexed="8"/>
      <name val="Arial"/>
      <family val="2"/>
    </font>
    <font>
      <b/>
      <sz val="20"/>
      <color indexed="8"/>
      <name val="Arial"/>
      <family val="2"/>
    </font>
    <font>
      <b/>
      <sz val="10"/>
      <color indexed="8"/>
      <name val="Arial"/>
      <family val="2"/>
    </font>
    <font>
      <sz val="18"/>
      <color indexed="8"/>
      <name val="Arial"/>
      <family val="2"/>
    </font>
    <font>
      <sz val="11"/>
      <color indexed="12"/>
      <name val="Arial"/>
      <family val="2"/>
    </font>
    <font>
      <b/>
      <sz val="12"/>
      <color indexed="8"/>
      <name val="Arial"/>
      <family val="2"/>
    </font>
    <font>
      <sz val="8"/>
      <color indexed="12"/>
      <name val="Arial"/>
      <family val="2"/>
    </font>
    <font>
      <sz val="11"/>
      <name val="Calibri"/>
      <family val="2"/>
    </font>
    <font>
      <sz val="9"/>
      <name val="Arial"/>
      <family val="2"/>
    </font>
    <font>
      <sz val="8"/>
      <color indexed="8"/>
      <name val="Arial"/>
      <family val="2"/>
    </font>
    <font>
      <sz val="8"/>
      <color indexed="10"/>
      <name val="Arial"/>
      <family val="2"/>
    </font>
    <font>
      <sz val="14"/>
      <color indexed="10"/>
      <name val="Arial"/>
      <family val="2"/>
    </font>
    <font>
      <b/>
      <sz val="10"/>
      <color indexed="8"/>
      <name val="Arial"/>
      <family val="2"/>
    </font>
    <font>
      <sz val="14"/>
      <color indexed="8"/>
      <name val="Arial"/>
      <family val="2"/>
    </font>
    <font>
      <sz val="16"/>
      <color indexed="12"/>
      <name val="Calibri"/>
      <family val="2"/>
    </font>
    <font>
      <sz val="9"/>
      <color indexed="8"/>
      <name val="Arial"/>
      <family val="2"/>
    </font>
    <font>
      <sz val="12"/>
      <color indexed="10"/>
      <name val="Arial"/>
      <family val="2"/>
    </font>
    <font>
      <sz val="7"/>
      <color indexed="8"/>
      <name val="Arial"/>
      <family val="2"/>
    </font>
    <font>
      <b/>
      <sz val="11"/>
      <color indexed="8"/>
      <name val="Arial"/>
      <family val="2"/>
    </font>
    <font>
      <sz val="11"/>
      <color theme="0"/>
      <name val="Calibri"/>
      <family val="2"/>
    </font>
    <font>
      <sz val="12"/>
      <color indexed="8"/>
      <name val="Calibri"/>
      <family val="2"/>
    </font>
    <font>
      <sz val="11"/>
      <color indexed="8"/>
      <name val="Calibri"/>
      <family val="2"/>
    </font>
    <font>
      <sz val="16"/>
      <name val="Calibri"/>
      <family val="2"/>
    </font>
    <font>
      <sz val="14"/>
      <name val="Calibri"/>
      <family val="2"/>
    </font>
    <font>
      <sz val="8"/>
      <name val="Calibri"/>
      <family val="2"/>
    </font>
    <font>
      <sz val="10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2" tint="0.79998168889431442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hair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8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 style="thin">
        <color indexed="8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hair">
        <color indexed="8"/>
      </top>
      <bottom style="thin">
        <color indexed="64"/>
      </bottom>
      <diagonal/>
    </border>
    <border>
      <left/>
      <right style="thin">
        <color indexed="64"/>
      </right>
      <top style="hair">
        <color indexed="8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hair">
        <color indexed="64"/>
      </bottom>
      <diagonal/>
    </border>
    <border>
      <left/>
      <right style="thin">
        <color indexed="64"/>
      </right>
      <top style="thin">
        <color indexed="8"/>
      </top>
      <bottom style="hair">
        <color indexed="64"/>
      </bottom>
      <diagonal/>
    </border>
    <border>
      <left style="thin">
        <color indexed="8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dotted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dotted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/>
  </cellStyleXfs>
  <cellXfs count="133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6" xfId="0" applyNumberFormat="1" applyFill="1" applyBorder="1" applyAlignment="1">
      <alignment vertical="top"/>
    </xf>
    <xf numFmtId="0" fontId="3" fillId="2" borderId="7" xfId="0" applyNumberFormat="1" applyFont="1" applyFill="1" applyBorder="1" applyAlignment="1">
      <alignment horizontal="center" vertical="center"/>
    </xf>
    <xf numFmtId="0" fontId="4" fillId="2" borderId="8" xfId="0" applyNumberFormat="1" applyFont="1" applyFill="1" applyBorder="1" applyAlignment="1">
      <alignment horizontal="center" vertical="top"/>
    </xf>
    <xf numFmtId="0" fontId="0" fillId="0" borderId="8" xfId="0" applyNumberFormat="1" applyBorder="1"/>
    <xf numFmtId="0" fontId="2" fillId="2" borderId="12" xfId="0" applyNumberFormat="1" applyFont="1" applyFill="1" applyBorder="1"/>
    <xf numFmtId="0" fontId="0" fillId="2" borderId="12" xfId="0" applyFill="1" applyBorder="1"/>
    <xf numFmtId="0" fontId="0" fillId="0" borderId="12" xfId="0" applyBorder="1"/>
    <xf numFmtId="0" fontId="2" fillId="2" borderId="1" xfId="0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left"/>
    </xf>
    <xf numFmtId="0" fontId="4" fillId="2" borderId="1" xfId="0" applyNumberFormat="1" applyFont="1" applyFill="1" applyBorder="1"/>
    <xf numFmtId="49" fontId="4" fillId="2" borderId="16" xfId="0" applyNumberFormat="1" applyFont="1" applyFill="1" applyBorder="1" applyAlignment="1">
      <alignment horizontal="center"/>
    </xf>
    <xf numFmtId="0" fontId="0" fillId="2" borderId="22" xfId="0" applyNumberFormat="1" applyFill="1" applyBorder="1"/>
    <xf numFmtId="0" fontId="0" fillId="0" borderId="22" xfId="0" applyBorder="1"/>
    <xf numFmtId="0" fontId="0" fillId="0" borderId="23" xfId="0" applyBorder="1"/>
    <xf numFmtId="0" fontId="0" fillId="2" borderId="23" xfId="0" applyNumberFormat="1" applyFill="1" applyBorder="1" applyAlignment="1">
      <alignment horizontal="left"/>
    </xf>
    <xf numFmtId="0" fontId="0" fillId="2" borderId="23" xfId="0" applyNumberFormat="1" applyFill="1" applyBorder="1"/>
    <xf numFmtId="0" fontId="0" fillId="2" borderId="1" xfId="0" applyNumberFormat="1" applyFill="1" applyBorder="1"/>
    <xf numFmtId="0" fontId="0" fillId="2" borderId="1" xfId="0" applyNumberFormat="1" applyFill="1" applyBorder="1" applyAlignment="1">
      <alignment horizontal="left"/>
    </xf>
    <xf numFmtId="49" fontId="0" fillId="2" borderId="22" xfId="0" applyNumberFormat="1" applyFill="1" applyBorder="1" applyAlignment="1">
      <alignment horizontal="left"/>
    </xf>
    <xf numFmtId="49" fontId="0" fillId="2" borderId="22" xfId="0" applyNumberFormat="1" applyFill="1" applyBorder="1" applyAlignment="1">
      <alignment horizontal="center"/>
    </xf>
    <xf numFmtId="0" fontId="0" fillId="0" borderId="0" xfId="0" applyNumberFormat="1"/>
    <xf numFmtId="49" fontId="7" fillId="2" borderId="25" xfId="0" applyNumberFormat="1" applyFont="1" applyFill="1" applyBorder="1" applyAlignment="1">
      <alignment vertical="top"/>
    </xf>
    <xf numFmtId="0" fontId="0" fillId="0" borderId="25" xfId="0" applyBorder="1"/>
    <xf numFmtId="0" fontId="0" fillId="0" borderId="26" xfId="0" applyBorder="1"/>
    <xf numFmtId="49" fontId="7" fillId="2" borderId="16" xfId="0" applyNumberFormat="1" applyFont="1" applyFill="1" applyBorder="1" applyAlignment="1">
      <alignment horizontal="center"/>
    </xf>
    <xf numFmtId="0" fontId="0" fillId="0" borderId="27" xfId="0" applyBorder="1"/>
    <xf numFmtId="49" fontId="0" fillId="2" borderId="28" xfId="0" applyNumberFormat="1" applyFill="1" applyBorder="1"/>
    <xf numFmtId="164" fontId="0" fillId="2" borderId="28" xfId="0" applyNumberFormat="1" applyFill="1" applyBorder="1" applyAlignment="1">
      <alignment horizontal="center"/>
    </xf>
    <xf numFmtId="0" fontId="0" fillId="0" borderId="29" xfId="0" applyBorder="1"/>
    <xf numFmtId="49" fontId="0" fillId="2" borderId="30" xfId="0" applyNumberFormat="1" applyFill="1" applyBorder="1"/>
    <xf numFmtId="164" fontId="0" fillId="2" borderId="30" xfId="0" applyNumberFormat="1" applyFill="1" applyBorder="1" applyAlignment="1">
      <alignment horizontal="center"/>
    </xf>
    <xf numFmtId="49" fontId="0" fillId="2" borderId="26" xfId="0" applyNumberFormat="1" applyFill="1" applyBorder="1"/>
    <xf numFmtId="164" fontId="0" fillId="0" borderId="26" xfId="0" applyNumberFormat="1" applyBorder="1"/>
    <xf numFmtId="0" fontId="0" fillId="0" borderId="23" xfId="0" applyNumberFormat="1" applyBorder="1"/>
    <xf numFmtId="0" fontId="4" fillId="2" borderId="23" xfId="0" applyNumberFormat="1" applyFont="1" applyFill="1" applyBorder="1"/>
    <xf numFmtId="0" fontId="2" fillId="2" borderId="23" xfId="0" applyNumberFormat="1" applyFont="1" applyFill="1" applyBorder="1"/>
    <xf numFmtId="0" fontId="13" fillId="2" borderId="24" xfId="0" applyNumberFormat="1" applyFont="1" applyFill="1" applyBorder="1" applyAlignment="1">
      <alignment horizontal="center" vertical="center" wrapText="1"/>
    </xf>
    <xf numFmtId="49" fontId="17" fillId="2" borderId="16" xfId="0" applyNumberFormat="1" applyFont="1" applyFill="1" applyBorder="1" applyAlignment="1">
      <alignment horizontal="center"/>
    </xf>
    <xf numFmtId="49" fontId="14" fillId="2" borderId="23" xfId="0" applyNumberFormat="1" applyFont="1" applyFill="1" applyBorder="1" applyAlignment="1">
      <alignment wrapText="1"/>
    </xf>
    <xf numFmtId="49" fontId="5" fillId="2" borderId="23" xfId="0" applyNumberFormat="1" applyFont="1" applyFill="1" applyBorder="1"/>
    <xf numFmtId="49" fontId="14" fillId="2" borderId="34" xfId="0" applyNumberFormat="1" applyFont="1" applyFill="1" applyBorder="1" applyAlignment="1">
      <alignment horizontal="center" wrapText="1"/>
    </xf>
    <xf numFmtId="0" fontId="23" fillId="2" borderId="13" xfId="0" applyNumberFormat="1" applyFont="1" applyFill="1" applyBorder="1" applyAlignment="1">
      <alignment horizontal="center" vertical="center"/>
    </xf>
    <xf numFmtId="0" fontId="23" fillId="2" borderId="17" xfId="0" applyNumberFormat="1" applyFont="1" applyFill="1" applyBorder="1" applyAlignment="1">
      <alignment horizontal="center" vertical="center"/>
    </xf>
    <xf numFmtId="49" fontId="5" fillId="2" borderId="23" xfId="0" applyNumberFormat="1" applyFont="1" applyFill="1" applyBorder="1" applyAlignment="1">
      <alignment horizontal="center" vertical="center" wrapText="1"/>
    </xf>
    <xf numFmtId="0" fontId="24" fillId="0" borderId="0" xfId="0" applyNumberFormat="1" applyFont="1"/>
    <xf numFmtId="0" fontId="12" fillId="2" borderId="23" xfId="0" applyNumberFormat="1" applyFont="1" applyFill="1" applyBorder="1" applyAlignment="1">
      <alignment vertical="center"/>
    </xf>
    <xf numFmtId="49" fontId="14" fillId="2" borderId="45" xfId="0" applyNumberFormat="1" applyFont="1" applyFill="1" applyBorder="1" applyAlignment="1">
      <alignment horizontal="center" vertical="center"/>
    </xf>
    <xf numFmtId="49" fontId="10" fillId="2" borderId="45" xfId="0" applyNumberFormat="1" applyFont="1" applyFill="1" applyBorder="1" applyAlignment="1">
      <alignment horizontal="center" vertical="center"/>
    </xf>
    <xf numFmtId="0" fontId="11" fillId="3" borderId="35" xfId="0" applyFont="1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0" fontId="0" fillId="2" borderId="10" xfId="0" applyNumberFormat="1" applyFill="1" applyBorder="1"/>
    <xf numFmtId="0" fontId="4" fillId="2" borderId="23" xfId="0" applyNumberFormat="1" applyFont="1" applyFill="1" applyBorder="1" applyAlignment="1">
      <alignment horizontal="center" vertical="top"/>
    </xf>
    <xf numFmtId="0" fontId="6" fillId="2" borderId="45" xfId="0" applyNumberFormat="1" applyFont="1" applyFill="1" applyBorder="1" applyAlignment="1">
      <alignment horizontal="center" vertical="center"/>
    </xf>
    <xf numFmtId="0" fontId="23" fillId="2" borderId="19" xfId="0" applyNumberFormat="1" applyFont="1" applyFill="1" applyBorder="1" applyAlignment="1">
      <alignment horizontal="center" vertical="center"/>
    </xf>
    <xf numFmtId="0" fontId="23" fillId="2" borderId="10" xfId="0" applyNumberFormat="1" applyFont="1" applyFill="1" applyBorder="1" applyAlignment="1">
      <alignment horizontal="center" vertical="center"/>
    </xf>
    <xf numFmtId="0" fontId="0" fillId="3" borderId="44" xfId="0" applyNumberFormat="1" applyFill="1" applyBorder="1" applyAlignment="1">
      <alignment horizontal="center" vertical="center"/>
    </xf>
    <xf numFmtId="0" fontId="9" fillId="3" borderId="44" xfId="0" applyNumberFormat="1" applyFont="1" applyFill="1" applyBorder="1" applyAlignment="1">
      <alignment horizontal="center" vertical="center"/>
    </xf>
    <xf numFmtId="0" fontId="0" fillId="3" borderId="23" xfId="0" applyNumberFormat="1" applyFill="1" applyBorder="1" applyAlignment="1">
      <alignment horizontal="center" vertical="center"/>
    </xf>
    <xf numFmtId="0" fontId="9" fillId="3" borderId="23" xfId="0" applyNumberFormat="1" applyFont="1" applyFill="1" applyBorder="1" applyAlignment="1">
      <alignment horizontal="center" vertical="center"/>
    </xf>
    <xf numFmtId="49" fontId="25" fillId="2" borderId="17" xfId="0" applyNumberFormat="1" applyFont="1" applyFill="1" applyBorder="1" applyAlignment="1">
      <alignment horizontal="center"/>
    </xf>
    <xf numFmtId="49" fontId="2" fillId="2" borderId="61" xfId="0" applyNumberFormat="1" applyFont="1" applyFill="1" applyBorder="1" applyAlignment="1">
      <alignment horizontal="right" vertical="center" wrapText="1" indent="1"/>
    </xf>
    <xf numFmtId="49" fontId="2" fillId="2" borderId="60" xfId="0" applyNumberFormat="1" applyFont="1" applyFill="1" applyBorder="1" applyAlignment="1">
      <alignment horizontal="right" vertical="center" wrapText="1" indent="1"/>
    </xf>
    <xf numFmtId="49" fontId="22" fillId="2" borderId="60" xfId="0" applyNumberFormat="1" applyFont="1" applyFill="1" applyBorder="1" applyAlignment="1">
      <alignment horizontal="right" vertical="center" wrapText="1" indent="1"/>
    </xf>
    <xf numFmtId="49" fontId="22" fillId="2" borderId="62" xfId="0" applyNumberFormat="1" applyFont="1" applyFill="1" applyBorder="1" applyAlignment="1">
      <alignment horizontal="right" vertical="center" wrapText="1" indent="1"/>
    </xf>
    <xf numFmtId="0" fontId="0" fillId="2" borderId="3" xfId="0" applyNumberFormat="1" applyFill="1" applyBorder="1" applyAlignment="1" applyProtection="1">
      <alignment horizontal="center"/>
      <protection locked="0"/>
    </xf>
    <xf numFmtId="49" fontId="3" fillId="2" borderId="37" xfId="0" applyNumberFormat="1" applyFont="1" applyFill="1" applyBorder="1" applyAlignment="1" applyProtection="1">
      <alignment horizontal="center" vertical="center"/>
      <protection locked="0"/>
    </xf>
    <xf numFmtId="0" fontId="26" fillId="2" borderId="23" xfId="0" applyNumberFormat="1" applyFont="1" applyFill="1" applyBorder="1" applyAlignment="1">
      <alignment horizontal="right"/>
    </xf>
    <xf numFmtId="164" fontId="0" fillId="2" borderId="23" xfId="0" applyNumberFormat="1" applyFill="1" applyBorder="1" applyAlignment="1">
      <alignment horizontal="center"/>
    </xf>
    <xf numFmtId="2" fontId="28" fillId="2" borderId="52" xfId="0" applyNumberFormat="1" applyFont="1" applyFill="1" applyBorder="1" applyAlignment="1">
      <alignment horizontal="center" vertical="center"/>
    </xf>
    <xf numFmtId="0" fontId="13" fillId="2" borderId="24" xfId="0" applyNumberFormat="1" applyFont="1" applyFill="1" applyBorder="1" applyAlignment="1">
      <alignment horizontal="left" vertical="center" wrapText="1"/>
    </xf>
    <xf numFmtId="49" fontId="29" fillId="2" borderId="21" xfId="0" applyNumberFormat="1" applyFont="1" applyFill="1" applyBorder="1" applyAlignment="1">
      <alignment horizontal="center" vertical="center"/>
    </xf>
    <xf numFmtId="2" fontId="28" fillId="2" borderId="45" xfId="0" applyNumberFormat="1" applyFont="1" applyFill="1" applyBorder="1" applyAlignment="1">
      <alignment horizontal="center" vertical="center"/>
    </xf>
    <xf numFmtId="0" fontId="12" fillId="0" borderId="24" xfId="0" applyFont="1" applyBorder="1"/>
    <xf numFmtId="49" fontId="29" fillId="2" borderId="18" xfId="0" applyNumberFormat="1" applyFont="1" applyFill="1" applyBorder="1" applyAlignment="1">
      <alignment horizontal="center" vertical="center"/>
    </xf>
    <xf numFmtId="0" fontId="12" fillId="0" borderId="23" xfId="0" applyFont="1" applyBorder="1"/>
    <xf numFmtId="0" fontId="30" fillId="2" borderId="34" xfId="0" applyNumberFormat="1" applyFont="1" applyFill="1" applyBorder="1" applyAlignment="1">
      <alignment horizontal="center"/>
    </xf>
    <xf numFmtId="164" fontId="19" fillId="0" borderId="38" xfId="0" applyNumberFormat="1" applyFont="1" applyFill="1" applyBorder="1" applyAlignment="1">
      <alignment horizontal="center" vertical="center"/>
    </xf>
    <xf numFmtId="164" fontId="19" fillId="0" borderId="40" xfId="0" applyNumberFormat="1" applyFont="1" applyFill="1" applyBorder="1" applyAlignment="1">
      <alignment horizontal="center" vertical="center"/>
    </xf>
    <xf numFmtId="164" fontId="27" fillId="2" borderId="46" xfId="0" applyNumberFormat="1" applyFont="1" applyFill="1" applyBorder="1" applyAlignment="1">
      <alignment horizontal="center" vertical="center"/>
    </xf>
    <xf numFmtId="164" fontId="27" fillId="2" borderId="47" xfId="0" applyNumberFormat="1" applyFont="1" applyFill="1" applyBorder="1" applyAlignment="1">
      <alignment horizontal="center" vertical="center"/>
    </xf>
    <xf numFmtId="164" fontId="27" fillId="2" borderId="48" xfId="0" applyNumberFormat="1" applyFont="1" applyFill="1" applyBorder="1" applyAlignment="1">
      <alignment horizontal="center" vertical="center"/>
    </xf>
    <xf numFmtId="164" fontId="19" fillId="0" borderId="15" xfId="0" applyNumberFormat="1" applyFont="1" applyFill="1" applyBorder="1" applyAlignment="1" applyProtection="1">
      <alignment horizontal="center" vertical="center"/>
      <protection locked="0"/>
    </xf>
    <xf numFmtId="164" fontId="19" fillId="0" borderId="57" xfId="0" applyNumberFormat="1" applyFont="1" applyFill="1" applyBorder="1" applyAlignment="1" applyProtection="1">
      <alignment horizontal="center" vertical="center"/>
      <protection locked="0"/>
    </xf>
    <xf numFmtId="164" fontId="19" fillId="2" borderId="17" xfId="0" applyNumberFormat="1" applyFont="1" applyFill="1" applyBorder="1" applyAlignment="1" applyProtection="1">
      <alignment horizontal="center" vertical="center"/>
      <protection locked="0"/>
    </xf>
    <xf numFmtId="164" fontId="19" fillId="2" borderId="14" xfId="0" applyNumberFormat="1" applyFont="1" applyFill="1" applyBorder="1" applyAlignment="1" applyProtection="1">
      <alignment horizontal="center" vertical="center"/>
      <protection locked="0"/>
    </xf>
    <xf numFmtId="2" fontId="28" fillId="2" borderId="51" xfId="0" applyNumberFormat="1" applyFont="1" applyFill="1" applyBorder="1" applyAlignment="1">
      <alignment horizontal="center" vertical="center"/>
    </xf>
    <xf numFmtId="2" fontId="28" fillId="2" borderId="50" xfId="0" applyNumberFormat="1" applyFont="1" applyFill="1" applyBorder="1" applyAlignment="1">
      <alignment horizontal="center" vertical="center"/>
    </xf>
    <xf numFmtId="164" fontId="19" fillId="0" borderId="59" xfId="0" applyNumberFormat="1" applyFont="1" applyFill="1" applyBorder="1" applyAlignment="1">
      <alignment horizontal="center" vertical="center"/>
    </xf>
    <xf numFmtId="164" fontId="19" fillId="0" borderId="58" xfId="0" applyNumberFormat="1" applyFont="1" applyFill="1" applyBorder="1" applyAlignment="1">
      <alignment horizontal="center" vertical="center"/>
    </xf>
    <xf numFmtId="2" fontId="28" fillId="2" borderId="46" xfId="0" applyNumberFormat="1" applyFont="1" applyFill="1" applyBorder="1" applyAlignment="1">
      <alignment horizontal="center" vertical="center"/>
    </xf>
    <xf numFmtId="2" fontId="28" fillId="2" borderId="47" xfId="0" applyNumberFormat="1" applyFont="1" applyFill="1" applyBorder="1" applyAlignment="1">
      <alignment horizontal="center" vertical="center"/>
    </xf>
    <xf numFmtId="2" fontId="28" fillId="2" borderId="48" xfId="0" applyNumberFormat="1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left"/>
    </xf>
    <xf numFmtId="0" fontId="20" fillId="2" borderId="20" xfId="0" applyNumberFormat="1" applyFont="1" applyFill="1" applyBorder="1" applyAlignment="1">
      <alignment horizontal="left" vertical="center"/>
    </xf>
    <xf numFmtId="0" fontId="20" fillId="2" borderId="43" xfId="0" applyNumberFormat="1" applyFont="1" applyFill="1" applyBorder="1" applyAlignment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/>
      <protection locked="0"/>
    </xf>
    <xf numFmtId="49" fontId="3" fillId="2" borderId="5" xfId="0" applyNumberFormat="1" applyFont="1" applyFill="1" applyBorder="1" applyAlignment="1" applyProtection="1">
      <alignment horizontal="left" vertical="center"/>
      <protection locked="0"/>
    </xf>
    <xf numFmtId="49" fontId="3" fillId="2" borderId="44" xfId="0" applyNumberFormat="1" applyFont="1" applyFill="1" applyBorder="1" applyAlignment="1" applyProtection="1">
      <alignment horizontal="left" vertical="center"/>
      <protection locked="0"/>
    </xf>
    <xf numFmtId="49" fontId="21" fillId="2" borderId="44" xfId="0" applyNumberFormat="1" applyFont="1" applyFill="1" applyBorder="1" applyAlignment="1" applyProtection="1">
      <alignment horizontal="left" vertical="center"/>
      <protection locked="0"/>
    </xf>
    <xf numFmtId="49" fontId="21" fillId="2" borderId="49" xfId="0" applyNumberFormat="1" applyFont="1" applyFill="1" applyBorder="1" applyAlignment="1" applyProtection="1">
      <alignment horizontal="left" vertical="center"/>
      <protection locked="0"/>
    </xf>
    <xf numFmtId="49" fontId="1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3" fillId="2" borderId="32" xfId="0" applyNumberFormat="1" applyFont="1" applyFill="1" applyBorder="1" applyAlignment="1" applyProtection="1">
      <alignment horizontal="left" vertical="center"/>
      <protection locked="0"/>
    </xf>
    <xf numFmtId="49" fontId="21" fillId="2" borderId="32" xfId="0" applyNumberFormat="1" applyFont="1" applyFill="1" applyBorder="1" applyAlignment="1" applyProtection="1">
      <alignment horizontal="left" vertical="center"/>
      <protection locked="0"/>
    </xf>
    <xf numFmtId="49" fontId="21" fillId="2" borderId="33" xfId="0" applyNumberFormat="1" applyFont="1" applyFill="1" applyBorder="1" applyAlignment="1" applyProtection="1">
      <alignment horizontal="left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49" fontId="3" fillId="2" borderId="37" xfId="0" applyNumberFormat="1" applyFont="1" applyFill="1" applyBorder="1" applyAlignment="1" applyProtection="1">
      <alignment horizontal="center" vertical="center"/>
      <protection locked="0"/>
    </xf>
    <xf numFmtId="14" fontId="3" fillId="2" borderId="36" xfId="0" applyNumberFormat="1" applyFont="1" applyFill="1" applyBorder="1" applyAlignment="1" applyProtection="1">
      <alignment horizontal="left" vertical="center"/>
      <protection locked="0"/>
    </xf>
    <xf numFmtId="14" fontId="3" fillId="2" borderId="37" xfId="0" applyNumberFormat="1" applyFont="1" applyFill="1" applyBorder="1" applyAlignment="1" applyProtection="1">
      <alignment horizontal="left" vertical="center"/>
      <protection locked="0"/>
    </xf>
    <xf numFmtId="164" fontId="18" fillId="2" borderId="38" xfId="0" applyNumberFormat="1" applyFont="1" applyFill="1" applyBorder="1" applyAlignment="1">
      <alignment horizontal="center" vertical="center"/>
    </xf>
    <xf numFmtId="164" fontId="18" fillId="2" borderId="39" xfId="0" applyNumberFormat="1" applyFont="1" applyFill="1" applyBorder="1" applyAlignment="1">
      <alignment horizontal="center" vertical="center"/>
    </xf>
    <xf numFmtId="164" fontId="18" fillId="2" borderId="58" xfId="0" applyNumberFormat="1" applyFont="1" applyFill="1" applyBorder="1" applyAlignment="1">
      <alignment horizontal="center" vertical="center"/>
    </xf>
    <xf numFmtId="164" fontId="19" fillId="2" borderId="13" xfId="0" applyNumberFormat="1" applyFont="1" applyFill="1" applyBorder="1" applyAlignment="1" applyProtection="1">
      <alignment horizontal="center" vertical="center"/>
      <protection locked="0"/>
    </xf>
    <xf numFmtId="164" fontId="19" fillId="2" borderId="31" xfId="0" applyNumberFormat="1" applyFont="1" applyFill="1" applyBorder="1" applyAlignment="1" applyProtection="1">
      <alignment horizontal="center" vertical="center"/>
      <protection locked="0"/>
    </xf>
    <xf numFmtId="49" fontId="21" fillId="2" borderId="4" xfId="0" applyNumberFormat="1" applyFont="1" applyFill="1" applyBorder="1" applyAlignment="1" applyProtection="1">
      <alignment horizontal="left" vertical="center"/>
      <protection locked="0"/>
    </xf>
    <xf numFmtId="49" fontId="21" fillId="2" borderId="5" xfId="0" applyNumberFormat="1" applyFont="1" applyFill="1" applyBorder="1" applyAlignment="1" applyProtection="1">
      <alignment horizontal="left" vertical="center"/>
      <protection locked="0"/>
    </xf>
    <xf numFmtId="49" fontId="16" fillId="2" borderId="55" xfId="0" applyNumberFormat="1" applyFont="1" applyFill="1" applyBorder="1" applyAlignment="1" applyProtection="1">
      <alignment horizontal="left" vertical="center"/>
      <protection locked="0"/>
    </xf>
    <xf numFmtId="49" fontId="16" fillId="2" borderId="56" xfId="0" applyNumberFormat="1" applyFont="1" applyFill="1" applyBorder="1" applyAlignment="1" applyProtection="1">
      <alignment horizontal="left" vertical="center"/>
      <protection locked="0"/>
    </xf>
    <xf numFmtId="49" fontId="16" fillId="2" borderId="53" xfId="0" applyNumberFormat="1" applyFont="1" applyFill="1" applyBorder="1" applyAlignment="1" applyProtection="1">
      <alignment horizontal="left" vertical="center"/>
      <protection locked="0"/>
    </xf>
    <xf numFmtId="49" fontId="16" fillId="2" borderId="54" xfId="0" applyNumberFormat="1" applyFont="1" applyFill="1" applyBorder="1" applyAlignment="1" applyProtection="1">
      <alignment horizontal="left" vertical="center"/>
      <protection locked="0"/>
    </xf>
    <xf numFmtId="49" fontId="15" fillId="2" borderId="41" xfId="0" applyNumberFormat="1" applyFont="1" applyFill="1" applyBorder="1" applyAlignment="1">
      <alignment horizontal="left"/>
    </xf>
    <xf numFmtId="49" fontId="15" fillId="2" borderId="42" xfId="0" applyNumberFormat="1" applyFont="1" applyFill="1" applyBorder="1" applyAlignment="1">
      <alignment horizontal="left"/>
    </xf>
    <xf numFmtId="0" fontId="8" fillId="2" borderId="14" xfId="0" applyNumberFormat="1" applyFont="1" applyFill="1" applyBorder="1" applyAlignment="1">
      <alignment horizontal="center" vertical="top"/>
    </xf>
    <xf numFmtId="0" fontId="8" fillId="2" borderId="19" xfId="0" applyNumberFormat="1" applyFont="1" applyFill="1" applyBorder="1" applyAlignment="1">
      <alignment horizontal="center" vertical="top"/>
    </xf>
    <xf numFmtId="49" fontId="7" fillId="2" borderId="35" xfId="0" applyNumberFormat="1" applyFont="1" applyFill="1" applyBorder="1" applyAlignment="1">
      <alignment horizontal="center"/>
    </xf>
    <xf numFmtId="0" fontId="0" fillId="2" borderId="36" xfId="0" applyNumberFormat="1" applyFill="1" applyBorder="1" applyAlignment="1">
      <alignment horizontal="center"/>
    </xf>
    <xf numFmtId="0" fontId="0" fillId="2" borderId="37" xfId="0" applyNumberFormat="1" applyFill="1" applyBorder="1" applyAlignment="1">
      <alignment horizontal="center"/>
    </xf>
    <xf numFmtId="164" fontId="19" fillId="0" borderId="9" xfId="0" applyNumberFormat="1" applyFont="1" applyFill="1" applyBorder="1" applyAlignment="1" applyProtection="1">
      <alignment horizontal="center" vertical="center"/>
      <protection locked="0"/>
    </xf>
    <xf numFmtId="164" fontId="19" fillId="2" borderId="16" xfId="0" applyNumberFormat="1" applyFont="1" applyFill="1" applyBorder="1" applyAlignment="1" applyProtection="1">
      <alignment horizontal="center" vertical="center"/>
      <protection locked="0"/>
    </xf>
    <xf numFmtId="164" fontId="19" fillId="2" borderId="5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22"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theme="0"/>
      </font>
      <fill>
        <patternFill patternType="none">
          <bgColor auto="1"/>
        </patternFill>
      </fill>
    </dxf>
    <dxf>
      <font>
        <strike val="0"/>
        <color theme="0"/>
      </font>
      <fill>
        <patternFill patternType="none">
          <bgColor auto="1"/>
        </patternFill>
      </fill>
    </dxf>
    <dxf>
      <fill>
        <patternFill>
          <bgColor theme="2" tint="0.79998168889431442"/>
        </patternFill>
      </fill>
    </dxf>
    <dxf>
      <fill>
        <patternFill>
          <bgColor theme="2" tint="0.79998168889431442"/>
        </patternFill>
      </fill>
    </dxf>
    <dxf>
      <fill>
        <patternFill>
          <bgColor theme="2" tint="0.79998168889431442"/>
        </patternFill>
      </fill>
    </dxf>
    <dxf>
      <fill>
        <patternFill>
          <bgColor theme="2" tint="0.79998168889431442"/>
        </patternFill>
      </fill>
    </dxf>
    <dxf>
      <fill>
        <patternFill>
          <bgColor theme="2" tint="0.79998168889431442"/>
        </patternFill>
      </fill>
    </dxf>
    <dxf>
      <fill>
        <patternFill>
          <bgColor theme="2" tint="0.79998168889431442"/>
        </patternFill>
      </fill>
    </dxf>
    <dxf>
      <fill>
        <patternFill>
          <bgColor theme="2" tint="0.79998168889431442"/>
        </patternFill>
      </fill>
    </dxf>
    <dxf>
      <font>
        <color rgb="FFCC0000"/>
      </font>
      <fill>
        <patternFill>
          <bgColor rgb="FFFFFF00"/>
        </patternFill>
      </fill>
    </dxf>
    <dxf>
      <font>
        <color theme="0"/>
      </font>
      <fill>
        <patternFill patternType="none">
          <bgColor auto="1"/>
        </patternFill>
      </fill>
    </dxf>
    <dxf>
      <font>
        <strike val="0"/>
        <color theme="0"/>
      </font>
      <fill>
        <patternFill patternType="none">
          <bgColor auto="1"/>
        </patternFill>
      </fill>
    </dxf>
    <dxf>
      <fill>
        <patternFill>
          <bgColor theme="2" tint="0.79998168889431442"/>
        </patternFill>
      </fill>
    </dxf>
    <dxf>
      <fill>
        <patternFill>
          <bgColor theme="2" tint="0.79998168889431442"/>
        </patternFill>
      </fill>
    </dxf>
    <dxf>
      <fill>
        <patternFill>
          <bgColor theme="2" tint="0.79998168889431442"/>
        </patternFill>
      </fill>
    </dxf>
    <dxf>
      <fill>
        <patternFill>
          <bgColor theme="2" tint="0.79998168889431442"/>
        </patternFill>
      </fill>
    </dxf>
    <dxf>
      <fill>
        <patternFill>
          <bgColor theme="2" tint="0.79998168889431442"/>
        </patternFill>
      </fill>
    </dxf>
    <dxf>
      <fill>
        <patternFill>
          <bgColor theme="2" tint="0.79998168889431442"/>
        </patternFill>
      </fill>
    </dxf>
    <dxf>
      <fill>
        <patternFill>
          <bgColor theme="2" tint="0.79998168889431442"/>
        </patternFill>
      </fill>
    </dxf>
    <dxf>
      <font>
        <color rgb="FFCC0000"/>
      </font>
      <fill>
        <patternFill>
          <bgColor rgb="FFFFFF00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0000FF"/>
      <rgbColor rgb="FF515151"/>
      <rgbColor rgb="FF800000"/>
      <rgbColor rgb="00000000"/>
      <rgbColor rgb="FFE7E6E6"/>
      <rgbColor rgb="FFAAAAAA"/>
      <rgbColor rgb="FF4472C4"/>
      <rgbColor rgb="FFD9E2F3"/>
      <rgbColor rgb="FF8EAADB"/>
      <rgbColor rgb="FFD8D8D8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">
    <pageSetUpPr fitToPage="1"/>
  </sheetPr>
  <dimension ref="A1:IU37"/>
  <sheetViews>
    <sheetView showGridLines="0" tabSelected="1" zoomScale="70" zoomScaleNormal="70" zoomScaleSheetLayoutView="85" workbookViewId="0">
      <selection sqref="A1:D1"/>
    </sheetView>
  </sheetViews>
  <sheetFormatPr defaultColWidth="8.77734375" defaultRowHeight="15" customHeight="1" x14ac:dyDescent="0.3"/>
  <cols>
    <col min="1" max="13" width="13.44140625" style="23" customWidth="1"/>
    <col min="14" max="14" width="1.5546875" style="23" customWidth="1"/>
    <col min="15" max="255" width="8.77734375" style="23" customWidth="1"/>
  </cols>
  <sheetData>
    <row r="1" spans="1:13" ht="21" customHeight="1" x14ac:dyDescent="0.4">
      <c r="A1" s="95" t="s">
        <v>244</v>
      </c>
      <c r="B1" s="95"/>
      <c r="C1" s="95"/>
      <c r="D1" s="95"/>
      <c r="E1" s="1"/>
      <c r="F1" s="1"/>
      <c r="G1" s="1"/>
      <c r="H1" s="1"/>
      <c r="I1" s="2"/>
      <c r="J1" s="2"/>
      <c r="K1" s="2"/>
      <c r="L1" s="2"/>
      <c r="M1" s="2"/>
    </row>
    <row r="2" spans="1:13" ht="21" customHeight="1" thickBot="1" x14ac:dyDescent="0.35">
      <c r="A2" s="64" t="s">
        <v>0</v>
      </c>
      <c r="B2" s="67"/>
      <c r="C2" s="64" t="s">
        <v>1</v>
      </c>
      <c r="D2" s="98"/>
      <c r="E2" s="98"/>
      <c r="F2" s="98"/>
      <c r="G2" s="98"/>
      <c r="H2" s="99"/>
      <c r="I2" s="3"/>
      <c r="J2" s="46" t="s">
        <v>252</v>
      </c>
      <c r="K2" s="4"/>
      <c r="L2" s="46" t="s">
        <v>253</v>
      </c>
      <c r="M2" s="5"/>
    </row>
    <row r="3" spans="1:13" ht="21" customHeight="1" thickBot="1" x14ac:dyDescent="0.35">
      <c r="A3" s="65" t="s">
        <v>247</v>
      </c>
      <c r="B3" s="98"/>
      <c r="C3" s="117"/>
      <c r="D3" s="118"/>
      <c r="E3" s="66" t="s">
        <v>248</v>
      </c>
      <c r="F3" s="105"/>
      <c r="G3" s="106"/>
      <c r="H3" s="107"/>
      <c r="I3" s="53"/>
      <c r="J3" s="55" t="str">
        <f>IF($H$5="Women","X","")</f>
        <v/>
      </c>
      <c r="K3" s="54"/>
      <c r="L3" s="55" t="str">
        <f>IF($H$5="Men","X","")</f>
        <v/>
      </c>
      <c r="M3" s="54"/>
    </row>
    <row r="4" spans="1:13" ht="21" customHeight="1" x14ac:dyDescent="0.3">
      <c r="A4" s="65" t="s">
        <v>250</v>
      </c>
      <c r="B4" s="100"/>
      <c r="C4" s="101"/>
      <c r="D4" s="101"/>
      <c r="E4" s="102"/>
      <c r="F4" s="63" t="s">
        <v>2</v>
      </c>
      <c r="G4" s="108" t="s">
        <v>257</v>
      </c>
      <c r="H4" s="109"/>
    </row>
    <row r="5" spans="1:13" ht="21" customHeight="1" x14ac:dyDescent="0.3">
      <c r="A5" s="63" t="s">
        <v>3</v>
      </c>
      <c r="B5" s="110"/>
      <c r="C5" s="111"/>
      <c r="D5" s="63" t="s">
        <v>251</v>
      </c>
      <c r="E5" s="108"/>
      <c r="F5" s="109"/>
      <c r="G5" s="63" t="s">
        <v>255</v>
      </c>
      <c r="H5" s="68"/>
      <c r="J5" s="46"/>
    </row>
    <row r="6" spans="1:13" ht="21" customHeight="1" x14ac:dyDescent="0.3">
      <c r="A6" s="38"/>
      <c r="B6" s="18"/>
      <c r="C6" s="36"/>
      <c r="D6" s="36"/>
      <c r="E6" s="36"/>
      <c r="F6" s="37"/>
      <c r="G6" s="36"/>
      <c r="H6" s="36" t="str">
        <f>IF(E5="2 Judges","","")</f>
        <v/>
      </c>
      <c r="J6" s="46"/>
      <c r="K6" s="6"/>
      <c r="M6" s="6"/>
    </row>
    <row r="7" spans="1:13" ht="21" customHeight="1" x14ac:dyDescent="0.3">
      <c r="A7" s="7"/>
      <c r="B7" s="8"/>
      <c r="C7" s="9"/>
      <c r="D7" s="16"/>
      <c r="E7" s="16"/>
      <c r="F7" s="42"/>
      <c r="G7" s="18"/>
      <c r="H7" s="18"/>
      <c r="I7" s="16"/>
      <c r="J7" s="16"/>
      <c r="K7" s="16"/>
      <c r="L7" s="9"/>
      <c r="M7" s="9"/>
    </row>
    <row r="8" spans="1:13" ht="15" customHeight="1" thickBot="1" x14ac:dyDescent="0.35">
      <c r="A8" s="10"/>
      <c r="B8" s="11"/>
      <c r="C8" s="12"/>
      <c r="D8" s="41"/>
      <c r="E8" s="127" t="s">
        <v>4</v>
      </c>
      <c r="F8" s="128"/>
      <c r="G8" s="128"/>
      <c r="H8" s="128"/>
      <c r="I8" s="128"/>
      <c r="J8" s="128"/>
      <c r="K8" s="129"/>
      <c r="L8" s="16"/>
      <c r="M8" s="2"/>
    </row>
    <row r="9" spans="1:13" ht="15.75" customHeight="1" thickBot="1" x14ac:dyDescent="0.35">
      <c r="A9" s="13" t="s">
        <v>5</v>
      </c>
      <c r="B9" s="103" t="s">
        <v>57</v>
      </c>
      <c r="C9" s="104"/>
      <c r="D9" s="43" t="s">
        <v>249</v>
      </c>
      <c r="E9" s="44">
        <v>1</v>
      </c>
      <c r="F9" s="45">
        <v>2</v>
      </c>
      <c r="G9" s="45">
        <v>3</v>
      </c>
      <c r="H9" s="56">
        <v>4</v>
      </c>
      <c r="I9" s="56">
        <v>5</v>
      </c>
      <c r="J9" s="56">
        <v>6</v>
      </c>
      <c r="K9" s="57">
        <v>7</v>
      </c>
      <c r="L9" s="49" t="s">
        <v>245</v>
      </c>
      <c r="M9" s="50" t="s">
        <v>7</v>
      </c>
    </row>
    <row r="10" spans="1:13" ht="26.55" customHeight="1" x14ac:dyDescent="0.3">
      <c r="A10" s="125">
        <v>1</v>
      </c>
      <c r="B10" s="121"/>
      <c r="C10" s="122"/>
      <c r="D10" s="112" t="str">
        <f>IFERROR(IF(B12="3 Meter",_xlfn.XLOOKUP(B10,'DD Table'!$A$3:$A$115,'DD Table'!$C$3:$C$115),IF(A12="Vol",IF(_xlfn.XLOOKUP(B10,'DD Table'!$A$3:$A$115,'DD Table'!$B$3:$B$115)&gt;=1.8,1.8,_xlfn.XLOOKUP(B10,'DD Table'!$A$3:$A$115,'DD Table'!$B$3:$B$115)),_xlfn.XLOOKUP(B10,'DD Table'!$A$3:$A$115,'DD Table'!$B$3:$B$115))),"")</f>
        <v/>
      </c>
      <c r="E10" s="132"/>
      <c r="F10" s="131"/>
      <c r="G10" s="130"/>
      <c r="H10" s="79"/>
      <c r="I10" s="79"/>
      <c r="J10" s="79"/>
      <c r="K10" s="90"/>
      <c r="L10" s="81" t="str">
        <f>IF(D10="","",IF(E10="","",SUM(E10:G11)))</f>
        <v/>
      </c>
      <c r="M10" s="92" t="str">
        <f>IF(D10="","",IF(L10="","",SUM(L10*D10)))</f>
        <v/>
      </c>
    </row>
    <row r="11" spans="1:13" ht="14.55" customHeight="1" x14ac:dyDescent="0.3">
      <c r="A11" s="126"/>
      <c r="B11" s="96" t="str">
        <f>IFERROR(IF(B10="","",_xlfn.XLOOKUP(B10,'DD Table'!$A$3:$A$115,'DD Table'!$D$3:$D$115)),"Dive not found")</f>
        <v/>
      </c>
      <c r="C11" s="97"/>
      <c r="D11" s="113"/>
      <c r="E11" s="116"/>
      <c r="F11" s="87"/>
      <c r="G11" s="85"/>
      <c r="H11" s="80"/>
      <c r="I11" s="80"/>
      <c r="J11" s="80"/>
      <c r="K11" s="91"/>
      <c r="L11" s="82"/>
      <c r="M11" s="93"/>
    </row>
    <row r="12" spans="1:13" ht="17.55" customHeight="1" thickBot="1" x14ac:dyDescent="0.35">
      <c r="A12" s="62" t="s">
        <v>12</v>
      </c>
      <c r="B12" s="123" t="str">
        <f>$G$4</f>
        <v>1 Meter</v>
      </c>
      <c r="C12" s="124"/>
      <c r="D12" s="114"/>
      <c r="E12" s="51"/>
      <c r="F12" s="52"/>
      <c r="G12" s="52"/>
      <c r="H12" s="60"/>
      <c r="I12" s="60"/>
      <c r="J12" s="60"/>
      <c r="K12" s="61"/>
      <c r="L12" s="83"/>
      <c r="M12" s="94"/>
    </row>
    <row r="13" spans="1:13" ht="26.55" customHeight="1" thickBot="1" x14ac:dyDescent="0.35">
      <c r="A13" s="125">
        <v>2</v>
      </c>
      <c r="B13" s="119"/>
      <c r="C13" s="120"/>
      <c r="D13" s="112" t="str">
        <f>IFERROR(IF(B15="3 Meter",_xlfn.XLOOKUP(B13,'DD Table'!$A$3:$A$115,'DD Table'!$C$3:$C$115),IF(A15="Vol",IF(_xlfn.XLOOKUP(B13,'DD Table'!$A$3:$A$115,'DD Table'!$B$3:$B$115)&gt;=1.8,1.8,_xlfn.XLOOKUP(B13,'DD Table'!$A$3:$A$115,'DD Table'!$B$3:$B$115)),_xlfn.XLOOKUP(B13,'DD Table'!$A$3:$A$115,'DD Table'!$B$3:$B$115))),"")</f>
        <v/>
      </c>
      <c r="E13" s="115"/>
      <c r="F13" s="86"/>
      <c r="G13" s="84"/>
      <c r="H13" s="79"/>
      <c r="I13" s="79"/>
      <c r="J13" s="79"/>
      <c r="K13" s="90"/>
      <c r="L13" s="81" t="str">
        <f>IF(D13="","",IF(E13="","",SUM(E13:G14)))</f>
        <v/>
      </c>
      <c r="M13" s="71" t="str">
        <f>IF(D13="","",IF(L13="","",IF(L13=0,"0.0",SUM(L13*D13))))</f>
        <v/>
      </c>
    </row>
    <row r="14" spans="1:13" ht="14.55" customHeight="1" x14ac:dyDescent="0.3">
      <c r="A14" s="126"/>
      <c r="B14" s="96" t="str">
        <f>IFERROR(IF(B13="","",_xlfn.XLOOKUP(B13,'DD Table'!$A$3:$A$115,'DD Table'!$D$3:$D$115)),"Dive not found")</f>
        <v/>
      </c>
      <c r="C14" s="97"/>
      <c r="D14" s="113"/>
      <c r="E14" s="116"/>
      <c r="F14" s="87"/>
      <c r="G14" s="85"/>
      <c r="H14" s="80"/>
      <c r="I14" s="80"/>
      <c r="J14" s="80"/>
      <c r="K14" s="91"/>
      <c r="L14" s="82"/>
      <c r="M14" s="88" t="str">
        <f>IF(M13="","",SUM(M13+M10))</f>
        <v/>
      </c>
    </row>
    <row r="15" spans="1:13" ht="17.55" customHeight="1" thickBot="1" x14ac:dyDescent="0.35">
      <c r="A15" s="62" t="s">
        <v>12</v>
      </c>
      <c r="B15" s="123" t="str">
        <f>$G$4</f>
        <v>1 Meter</v>
      </c>
      <c r="C15" s="124"/>
      <c r="D15" s="114"/>
      <c r="E15" s="51"/>
      <c r="F15" s="52"/>
      <c r="G15" s="52"/>
      <c r="H15" s="60"/>
      <c r="I15" s="60"/>
      <c r="J15" s="60"/>
      <c r="K15" s="61"/>
      <c r="L15" s="83"/>
      <c r="M15" s="89"/>
    </row>
    <row r="16" spans="1:13" ht="26.55" customHeight="1" thickBot="1" x14ac:dyDescent="0.35">
      <c r="A16" s="125">
        <v>3</v>
      </c>
      <c r="B16" s="119"/>
      <c r="C16" s="120"/>
      <c r="D16" s="112" t="str">
        <f>IFERROR(IF(B18="3 Meter",_xlfn.XLOOKUP(B16,'DD Table'!$A$3:$A$115,'DD Table'!$C$3:$C$115),IF(A18="Vol",IF(_xlfn.XLOOKUP(B16,'DD Table'!$A$3:$A$115,'DD Table'!$B$3:$B$115)&gt;=1.8,1.8,_xlfn.XLOOKUP(B16,'DD Table'!$A$3:$A$115,'DD Table'!$B$3:$B$115)),_xlfn.XLOOKUP(B16,'DD Table'!$A$3:$A$115,'DD Table'!$B$3:$B$115))),"")</f>
        <v/>
      </c>
      <c r="E16" s="115"/>
      <c r="F16" s="86"/>
      <c r="G16" s="84"/>
      <c r="H16" s="79"/>
      <c r="I16" s="79"/>
      <c r="J16" s="79"/>
      <c r="K16" s="90"/>
      <c r="L16" s="81" t="str">
        <f t="shared" ref="L16" si="0">IF(D16="","",IF(E16="","",SUM(E16:G17)))</f>
        <v/>
      </c>
      <c r="M16" s="71" t="str">
        <f>IF(D16="","",IF(L16="","",IF(L16=0,"0.0",SUM(L16*D16))))</f>
        <v/>
      </c>
    </row>
    <row r="17" spans="1:13" ht="14.55" customHeight="1" x14ac:dyDescent="0.3">
      <c r="A17" s="126"/>
      <c r="B17" s="96" t="str">
        <f>IFERROR(IF(B16="","",_xlfn.XLOOKUP(B16,'DD Table'!$A$3:$A$115,'DD Table'!$D$3:$D$115)),"Dive not found")</f>
        <v/>
      </c>
      <c r="C17" s="97"/>
      <c r="D17" s="113"/>
      <c r="E17" s="116"/>
      <c r="F17" s="87"/>
      <c r="G17" s="85"/>
      <c r="H17" s="80"/>
      <c r="I17" s="80"/>
      <c r="J17" s="80"/>
      <c r="K17" s="91"/>
      <c r="L17" s="82"/>
      <c r="M17" s="88" t="str">
        <f>IF(M16="","",SUM(M16+M14))</f>
        <v/>
      </c>
    </row>
    <row r="18" spans="1:13" ht="17.55" customHeight="1" thickBot="1" x14ac:dyDescent="0.35">
      <c r="A18" s="62" t="s">
        <v>12</v>
      </c>
      <c r="B18" s="123" t="str">
        <f>$G$4</f>
        <v>1 Meter</v>
      </c>
      <c r="C18" s="124"/>
      <c r="D18" s="114"/>
      <c r="E18" s="51"/>
      <c r="F18" s="52"/>
      <c r="G18" s="52"/>
      <c r="H18" s="60"/>
      <c r="I18" s="60"/>
      <c r="J18" s="60"/>
      <c r="K18" s="61"/>
      <c r="L18" s="83"/>
      <c r="M18" s="89"/>
    </row>
    <row r="19" spans="1:13" ht="26.55" customHeight="1" thickBot="1" x14ac:dyDescent="0.35">
      <c r="A19" s="125">
        <v>4</v>
      </c>
      <c r="B19" s="119"/>
      <c r="C19" s="120"/>
      <c r="D19" s="112" t="str">
        <f>IFERROR(IF(B21="3 Meter",_xlfn.XLOOKUP(B19,'DD Table'!$A$3:$A$115,'DD Table'!$C$3:$C$115),IF(A21="Vol",IF(_xlfn.XLOOKUP(B19,'DD Table'!$A$3:$A$115,'DD Table'!$B$3:$B$115)&gt;=1.8,1.8,_xlfn.XLOOKUP(B19,'DD Table'!$A$3:$A$115,'DD Table'!$B$3:$B$115)),_xlfn.XLOOKUP(B19,'DD Table'!$A$3:$A$115,'DD Table'!$B$3:$B$115))),"")</f>
        <v/>
      </c>
      <c r="E19" s="115"/>
      <c r="F19" s="86"/>
      <c r="G19" s="84"/>
      <c r="H19" s="79"/>
      <c r="I19" s="79"/>
      <c r="J19" s="79"/>
      <c r="K19" s="90"/>
      <c r="L19" s="81" t="str">
        <f t="shared" ref="L19" si="1">IF(D19="","",IF(E19="","",SUM(E19:G20)))</f>
        <v/>
      </c>
      <c r="M19" s="71" t="str">
        <f>IF(D19="","",IF(L19="","",IF(L19=0,"0.0",SUM(L19*D19))))</f>
        <v/>
      </c>
    </row>
    <row r="20" spans="1:13" ht="14.55" customHeight="1" x14ac:dyDescent="0.3">
      <c r="A20" s="126"/>
      <c r="B20" s="96" t="str">
        <f>IFERROR(IF(B19="","",_xlfn.XLOOKUP(B19,'DD Table'!$A$3:$A$115,'DD Table'!$D$3:$D$115)),"Dive not found")</f>
        <v/>
      </c>
      <c r="C20" s="97"/>
      <c r="D20" s="113"/>
      <c r="E20" s="116"/>
      <c r="F20" s="87"/>
      <c r="G20" s="85"/>
      <c r="H20" s="80"/>
      <c r="I20" s="80"/>
      <c r="J20" s="80"/>
      <c r="K20" s="91"/>
      <c r="L20" s="82"/>
      <c r="M20" s="88" t="str">
        <f>IF(M19="","",SUM(M19+M17))</f>
        <v/>
      </c>
    </row>
    <row r="21" spans="1:13" ht="17.55" customHeight="1" thickBot="1" x14ac:dyDescent="0.35">
      <c r="A21" s="62" t="s">
        <v>12</v>
      </c>
      <c r="B21" s="123" t="str">
        <f>$G$4</f>
        <v>1 Meter</v>
      </c>
      <c r="C21" s="124"/>
      <c r="D21" s="114"/>
      <c r="E21" s="51"/>
      <c r="F21" s="52"/>
      <c r="G21" s="52"/>
      <c r="H21" s="60"/>
      <c r="I21" s="60"/>
      <c r="J21" s="60"/>
      <c r="K21" s="61"/>
      <c r="L21" s="83"/>
      <c r="M21" s="89"/>
    </row>
    <row r="22" spans="1:13" ht="26.55" customHeight="1" thickBot="1" x14ac:dyDescent="0.35">
      <c r="A22" s="125">
        <v>5</v>
      </c>
      <c r="B22" s="119"/>
      <c r="C22" s="120"/>
      <c r="D22" s="112" t="str">
        <f>IFERROR(IF(B24="3 Meter",_xlfn.XLOOKUP(B22,'DD Table'!$A$3:$A$115,'DD Table'!$C$3:$C$115),IF(A24="Vol",IF(_xlfn.XLOOKUP(B22,'DD Table'!$A$3:$A$115,'DD Table'!$B$3:$B$115)&gt;=1.8,1.8,_xlfn.XLOOKUP(B22,'DD Table'!$A$3:$A$115,'DD Table'!$B$3:$B$115)),_xlfn.XLOOKUP(B22,'DD Table'!$A$3:$A$115,'DD Table'!$B$3:$B$115))),"")</f>
        <v/>
      </c>
      <c r="E22" s="115"/>
      <c r="F22" s="86"/>
      <c r="G22" s="84"/>
      <c r="H22" s="79"/>
      <c r="I22" s="79"/>
      <c r="J22" s="79"/>
      <c r="K22" s="90"/>
      <c r="L22" s="81" t="str">
        <f t="shared" ref="L22" si="2">IF(D22="","",IF(E22="","",SUM(E22:G23)))</f>
        <v/>
      </c>
      <c r="M22" s="71" t="str">
        <f>IF(D22="","",IF(L22="","",IF(L22=0,"0.0",SUM(L22*D22))))</f>
        <v/>
      </c>
    </row>
    <row r="23" spans="1:13" ht="14.55" customHeight="1" x14ac:dyDescent="0.3">
      <c r="A23" s="126"/>
      <c r="B23" s="96" t="str">
        <f>IFERROR(IF(B22="","",_xlfn.XLOOKUP(B22,'DD Table'!$A$3:$A$115,'DD Table'!$D$3:$D$115)),"Dive not found")</f>
        <v/>
      </c>
      <c r="C23" s="97"/>
      <c r="D23" s="113"/>
      <c r="E23" s="116"/>
      <c r="F23" s="87"/>
      <c r="G23" s="85"/>
      <c r="H23" s="80"/>
      <c r="I23" s="80"/>
      <c r="J23" s="80"/>
      <c r="K23" s="91"/>
      <c r="L23" s="82"/>
      <c r="M23" s="88" t="str">
        <f>IF(M22="","",SUM(M22+M20))</f>
        <v/>
      </c>
    </row>
    <row r="24" spans="1:13" ht="17.55" customHeight="1" thickBot="1" x14ac:dyDescent="0.35">
      <c r="A24" s="62" t="s">
        <v>12</v>
      </c>
      <c r="B24" s="123" t="str">
        <f>$G$4</f>
        <v>1 Meter</v>
      </c>
      <c r="C24" s="124"/>
      <c r="D24" s="114"/>
      <c r="E24" s="51"/>
      <c r="F24" s="52"/>
      <c r="G24" s="52"/>
      <c r="H24" s="60"/>
      <c r="I24" s="60"/>
      <c r="J24" s="60"/>
      <c r="K24" s="61"/>
      <c r="L24" s="83"/>
      <c r="M24" s="89"/>
    </row>
    <row r="25" spans="1:13" ht="26.55" customHeight="1" thickBot="1" x14ac:dyDescent="0.35">
      <c r="A25" s="125">
        <v>6</v>
      </c>
      <c r="B25" s="119"/>
      <c r="C25" s="120"/>
      <c r="D25" s="112" t="str">
        <f>IFERROR(IF(B27="3 Meter",_xlfn.XLOOKUP(B25,'DD Table'!$A$3:$A$115,'DD Table'!$C$3:$C$115),IF(A27="Vol",IF(_xlfn.XLOOKUP(B25,'DD Table'!$A$3:$A$115,'DD Table'!$B$3:$B$115)&gt;=1.8,1.8,_xlfn.XLOOKUP(B25,'DD Table'!$A$3:$A$115,'DD Table'!$B$3:$B$115)),_xlfn.XLOOKUP(B25,'DD Table'!$A$3:$A$115,'DD Table'!$B$3:$B$115))),"")</f>
        <v/>
      </c>
      <c r="E25" s="115"/>
      <c r="F25" s="86"/>
      <c r="G25" s="84"/>
      <c r="H25" s="79"/>
      <c r="I25" s="79"/>
      <c r="J25" s="79"/>
      <c r="K25" s="90"/>
      <c r="L25" s="81" t="str">
        <f t="shared" ref="L25" si="3">IF(D25="","",IF(E25="","",SUM(E25:G26)))</f>
        <v/>
      </c>
      <c r="M25" s="71" t="str">
        <f>IF(D25="","",IF(L25="","",IF(L25=0,"0.0",SUM(L25*D25))))</f>
        <v/>
      </c>
    </row>
    <row r="26" spans="1:13" ht="14.55" customHeight="1" x14ac:dyDescent="0.3">
      <c r="A26" s="126"/>
      <c r="B26" s="96" t="str">
        <f>IFERROR(IF(B25="","",_xlfn.XLOOKUP(B25,'DD Table'!$A$3:$A$115,'DD Table'!$D$3:$D$115)),"Dive not found")</f>
        <v/>
      </c>
      <c r="C26" s="97"/>
      <c r="D26" s="113"/>
      <c r="E26" s="116"/>
      <c r="F26" s="87"/>
      <c r="G26" s="85"/>
      <c r="H26" s="80"/>
      <c r="I26" s="80"/>
      <c r="J26" s="80"/>
      <c r="K26" s="91"/>
      <c r="L26" s="82"/>
      <c r="M26" s="88" t="str">
        <f>IF(M25="","",SUM(M25+M23))</f>
        <v/>
      </c>
    </row>
    <row r="27" spans="1:13" ht="17.55" customHeight="1" thickBot="1" x14ac:dyDescent="0.35">
      <c r="A27" s="62" t="s">
        <v>12</v>
      </c>
      <c r="B27" s="123" t="str">
        <f>$G$4</f>
        <v>1 Meter</v>
      </c>
      <c r="C27" s="124"/>
      <c r="D27" s="114"/>
      <c r="E27" s="51"/>
      <c r="F27" s="52"/>
      <c r="G27" s="52"/>
      <c r="H27" s="58"/>
      <c r="I27" s="58"/>
      <c r="J27" s="58"/>
      <c r="K27" s="59"/>
      <c r="L27" s="83"/>
      <c r="M27" s="89"/>
    </row>
    <row r="28" spans="1:13" ht="15.75" customHeight="1" thickBot="1" x14ac:dyDescent="0.35">
      <c r="A28" s="14"/>
      <c r="C28" s="69" t="s">
        <v>254</v>
      </c>
      <c r="D28" s="70" t="str">
        <f>IF(SUM(D10:D27)=0,"",(SUM(D10:D27)))</f>
        <v/>
      </c>
      <c r="E28" s="78" t="s">
        <v>256</v>
      </c>
      <c r="F28" s="78"/>
      <c r="G28" s="78"/>
      <c r="H28" s="18"/>
      <c r="I28" s="18"/>
      <c r="J28" s="37"/>
      <c r="K28" s="18"/>
      <c r="L28" s="72"/>
      <c r="M28" s="73" t="s">
        <v>21</v>
      </c>
    </row>
    <row r="29" spans="1:13" ht="30" customHeight="1" thickBot="1" x14ac:dyDescent="0.35">
      <c r="A29" s="18"/>
      <c r="B29" s="17"/>
      <c r="C29" s="16"/>
      <c r="D29" s="18"/>
      <c r="E29" s="18"/>
      <c r="F29" s="18"/>
      <c r="G29" s="18"/>
      <c r="H29" s="18"/>
      <c r="I29" s="18"/>
      <c r="J29" s="37"/>
      <c r="K29" s="18"/>
      <c r="L29" s="39"/>
      <c r="M29" s="74" t="str">
        <f>IFERROR(IF(E5="2 Judges",M26*1.5,M26),"")</f>
        <v/>
      </c>
    </row>
    <row r="30" spans="1:13" ht="15.75" customHeight="1" thickBot="1" x14ac:dyDescent="0.35">
      <c r="A30" s="16"/>
      <c r="B30" s="17"/>
      <c r="C30" s="16"/>
      <c r="D30" s="18"/>
      <c r="E30" s="16"/>
      <c r="F30" s="16"/>
      <c r="G30" s="16"/>
      <c r="H30" s="18"/>
      <c r="I30" s="16"/>
      <c r="J30" s="16"/>
      <c r="K30" s="16"/>
      <c r="L30" s="75"/>
      <c r="M30" s="76" t="s">
        <v>25</v>
      </c>
    </row>
    <row r="31" spans="1:13" ht="30" customHeight="1" thickBot="1" x14ac:dyDescent="0.35">
      <c r="A31" s="19"/>
      <c r="B31" s="20"/>
      <c r="C31" s="19"/>
      <c r="E31" s="19"/>
      <c r="F31" s="19"/>
      <c r="G31" s="19"/>
      <c r="H31" s="16"/>
      <c r="I31" s="19"/>
      <c r="J31" s="19"/>
      <c r="K31" s="19"/>
      <c r="L31" s="77"/>
      <c r="M31" s="74"/>
    </row>
    <row r="32" spans="1:13" ht="15.75" customHeight="1" x14ac:dyDescent="0.3">
      <c r="A32" s="14"/>
      <c r="B32" s="21" t="s">
        <v>22</v>
      </c>
      <c r="C32" s="15"/>
      <c r="E32" s="15"/>
      <c r="F32" s="22" t="s">
        <v>23</v>
      </c>
      <c r="G32" s="15"/>
      <c r="H32" s="16"/>
      <c r="I32" s="15"/>
      <c r="J32" s="22" t="s">
        <v>24</v>
      </c>
      <c r="K32" s="15"/>
      <c r="L32" s="16"/>
      <c r="M32" s="48"/>
    </row>
    <row r="33" spans="1:15" ht="15" customHeight="1" x14ac:dyDescent="0.3">
      <c r="A33" s="18"/>
      <c r="B33" s="17"/>
      <c r="C33" s="16"/>
      <c r="D33" s="16"/>
      <c r="E33" s="16"/>
      <c r="F33" s="16"/>
      <c r="G33" s="16"/>
      <c r="H33" s="16"/>
      <c r="I33" s="16"/>
      <c r="J33" s="16"/>
      <c r="K33" s="16"/>
      <c r="M33" s="47"/>
      <c r="N33" s="47"/>
      <c r="O33" s="47"/>
    </row>
    <row r="34" spans="1:15" ht="15" customHeight="1" x14ac:dyDescent="0.3">
      <c r="A34" s="18"/>
      <c r="B34" s="17"/>
      <c r="C34" s="18"/>
      <c r="D34" s="16"/>
      <c r="E34" s="16"/>
      <c r="F34" s="16"/>
      <c r="G34" s="16"/>
      <c r="H34" s="16"/>
      <c r="I34" s="16"/>
      <c r="J34" s="18"/>
      <c r="K34" s="16"/>
      <c r="M34" s="47"/>
      <c r="N34" s="47"/>
      <c r="O34" s="47"/>
    </row>
    <row r="35" spans="1:15" ht="15" customHeight="1" x14ac:dyDescent="0.3">
      <c r="M35" s="47"/>
      <c r="N35" s="47"/>
      <c r="O35" s="47"/>
    </row>
    <row r="36" spans="1:15" ht="15" customHeight="1" x14ac:dyDescent="0.3">
      <c r="M36" s="47"/>
      <c r="N36" s="47"/>
      <c r="O36" s="47"/>
    </row>
    <row r="37" spans="1:15" ht="15" customHeight="1" x14ac:dyDescent="0.3">
      <c r="M37" s="47"/>
      <c r="N37" s="47"/>
      <c r="O37" s="47"/>
    </row>
  </sheetData>
  <mergeCells count="95">
    <mergeCell ref="E5:F5"/>
    <mergeCell ref="B27:C27"/>
    <mergeCell ref="A10:A11"/>
    <mergeCell ref="A13:A14"/>
    <mergeCell ref="A16:A17"/>
    <mergeCell ref="A19:A20"/>
    <mergeCell ref="A25:A26"/>
    <mergeCell ref="A22:A23"/>
    <mergeCell ref="E22:E23"/>
    <mergeCell ref="E16:E17"/>
    <mergeCell ref="E19:E20"/>
    <mergeCell ref="E8:K8"/>
    <mergeCell ref="G10:G11"/>
    <mergeCell ref="F10:F11"/>
    <mergeCell ref="E10:E11"/>
    <mergeCell ref="E13:E14"/>
    <mergeCell ref="B3:D3"/>
    <mergeCell ref="B25:C25"/>
    <mergeCell ref="B22:C22"/>
    <mergeCell ref="B19:C19"/>
    <mergeCell ref="B16:C16"/>
    <mergeCell ref="B13:C13"/>
    <mergeCell ref="B10:C10"/>
    <mergeCell ref="B12:C12"/>
    <mergeCell ref="B15:C15"/>
    <mergeCell ref="B18:C18"/>
    <mergeCell ref="B21:C21"/>
    <mergeCell ref="B24:C24"/>
    <mergeCell ref="D10:D12"/>
    <mergeCell ref="D13:D15"/>
    <mergeCell ref="D16:D18"/>
    <mergeCell ref="D19:D21"/>
    <mergeCell ref="A1:D1"/>
    <mergeCell ref="B11:C11"/>
    <mergeCell ref="B26:C26"/>
    <mergeCell ref="B23:C23"/>
    <mergeCell ref="B20:C20"/>
    <mergeCell ref="B17:C17"/>
    <mergeCell ref="B14:C14"/>
    <mergeCell ref="D2:H2"/>
    <mergeCell ref="B4:E4"/>
    <mergeCell ref="B9:C9"/>
    <mergeCell ref="F3:H3"/>
    <mergeCell ref="G4:H4"/>
    <mergeCell ref="B5:C5"/>
    <mergeCell ref="D22:D24"/>
    <mergeCell ref="D25:D27"/>
    <mergeCell ref="E25:E26"/>
    <mergeCell ref="M23:M24"/>
    <mergeCell ref="M14:M15"/>
    <mergeCell ref="K22:K23"/>
    <mergeCell ref="H22:H23"/>
    <mergeCell ref="G22:G23"/>
    <mergeCell ref="M17:M18"/>
    <mergeCell ref="L16:L18"/>
    <mergeCell ref="L13:L15"/>
    <mergeCell ref="I16:I17"/>
    <mergeCell ref="H16:H17"/>
    <mergeCell ref="G13:G14"/>
    <mergeCell ref="J13:J14"/>
    <mergeCell ref="I22:I23"/>
    <mergeCell ref="G16:G17"/>
    <mergeCell ref="I19:I20"/>
    <mergeCell ref="H19:H20"/>
    <mergeCell ref="M26:M27"/>
    <mergeCell ref="J22:J23"/>
    <mergeCell ref="K19:K20"/>
    <mergeCell ref="J19:J20"/>
    <mergeCell ref="K10:K11"/>
    <mergeCell ref="M10:M12"/>
    <mergeCell ref="K13:K14"/>
    <mergeCell ref="J10:J11"/>
    <mergeCell ref="K16:K17"/>
    <mergeCell ref="J16:J17"/>
    <mergeCell ref="M20:M21"/>
    <mergeCell ref="K25:K26"/>
    <mergeCell ref="L25:L27"/>
    <mergeCell ref="L22:L24"/>
    <mergeCell ref="L19:L21"/>
    <mergeCell ref="J25:J26"/>
    <mergeCell ref="E28:G28"/>
    <mergeCell ref="H10:H11"/>
    <mergeCell ref="I10:I11"/>
    <mergeCell ref="I13:I14"/>
    <mergeCell ref="L10:L12"/>
    <mergeCell ref="G25:G26"/>
    <mergeCell ref="F22:F23"/>
    <mergeCell ref="F13:F14"/>
    <mergeCell ref="I25:I26"/>
    <mergeCell ref="F16:F17"/>
    <mergeCell ref="H25:H26"/>
    <mergeCell ref="G19:G20"/>
    <mergeCell ref="F19:F20"/>
    <mergeCell ref="F25:F26"/>
    <mergeCell ref="H13:H14"/>
  </mergeCells>
  <conditionalFormatting sqref="B10 B13 B16 B19 B22 B25">
    <cfRule type="duplicateValues" dxfId="21" priority="3"/>
  </conditionalFormatting>
  <conditionalFormatting sqref="G10:K11">
    <cfRule type="expression" dxfId="20" priority="21">
      <formula>$E$5="2 Judges"</formula>
    </cfRule>
  </conditionalFormatting>
  <conditionalFormatting sqref="G13:K14">
    <cfRule type="expression" dxfId="19" priority="8">
      <formula>$E$5="2 Judges"</formula>
    </cfRule>
  </conditionalFormatting>
  <conditionalFormatting sqref="G16:K17">
    <cfRule type="expression" dxfId="18" priority="7">
      <formula>$E$5="2 Judges"</formula>
    </cfRule>
  </conditionalFormatting>
  <conditionalFormatting sqref="G19:K20">
    <cfRule type="expression" dxfId="17" priority="6">
      <formula>$E$5="2 Judges"</formula>
    </cfRule>
  </conditionalFormatting>
  <conditionalFormatting sqref="G22:K23">
    <cfRule type="expression" dxfId="16" priority="5">
      <formula>$E$5="2 Judges"</formula>
    </cfRule>
  </conditionalFormatting>
  <conditionalFormatting sqref="G25:K26">
    <cfRule type="expression" dxfId="15" priority="4">
      <formula>$E$5="2 Judges"</formula>
    </cfRule>
  </conditionalFormatting>
  <conditionalFormatting sqref="H10:K11 H13:K14 H16:K17 H19:K20 H22:K23 H25:K26">
    <cfRule type="expression" dxfId="14" priority="10">
      <formula>$E$5="3 Judges"</formula>
    </cfRule>
  </conditionalFormatting>
  <conditionalFormatting sqref="L29">
    <cfRule type="containsText" dxfId="13" priority="25" operator="containsText" text="False">
      <formula>NOT(ISERROR(SEARCH("False",L29)))</formula>
    </cfRule>
    <cfRule type="containsText" dxfId="12" priority="26" operator="containsText" text="TRUE">
      <formula>NOT(ISERROR(SEARCH("TRUE",L29)))</formula>
    </cfRule>
  </conditionalFormatting>
  <conditionalFormatting sqref="E5:F5">
    <cfRule type="containsBlanks" dxfId="1" priority="2">
      <formula>LEN(TRIM(E5))=0</formula>
    </cfRule>
  </conditionalFormatting>
  <conditionalFormatting sqref="B10:C10 B13:C13 B16:C16 B19:C19 B22:C22 B25:C25">
    <cfRule type="containsBlanks" dxfId="0" priority="1">
      <formula>LEN(TRIM(B10))=0</formula>
    </cfRule>
  </conditionalFormatting>
  <dataValidations xWindow="371" yWindow="269" count="8">
    <dataValidation type="date" allowBlank="1" showInputMessage="1" showErrorMessage="1" sqref="B5:C5" xr:uid="{0EDB8D31-3599-4282-91F3-D6470B2B4BE1}">
      <formula1>44476</formula1>
      <formula2>73051</formula2>
    </dataValidation>
    <dataValidation allowBlank="1" showInputMessage="1" showErrorMessage="1" promptTitle="test" sqref="J3 L3" xr:uid="{6D50FF14-5732-4332-82A3-F3138C733B77}"/>
    <dataValidation type="list" allowBlank="1" showInputMessage="1" showErrorMessage="1" sqref="A12 A15 A18 A21 A24 A27" xr:uid="{68977B14-D949-475F-832A-D55A6A0C90CA}">
      <formula1>"Vol,Opt"</formula1>
    </dataValidation>
    <dataValidation type="list" allowBlank="1" showInputMessage="1" showErrorMessage="1" prompt="Choose 1 or 3 meter" sqref="G4:H4" xr:uid="{3E9902E6-CDE7-47F0-85DF-E2806E0562DE}">
      <formula1>"1 Meter,3 Meter"</formula1>
    </dataValidation>
    <dataValidation type="custom" allowBlank="1" showDropDown="1" showInputMessage="1" showErrorMessage="1" sqref="H10:K11 H19:K20 H22:K23 H13:K14 H16:K17 H25:K26" xr:uid="{A0ACF95A-21D2-4532-8EBB-CC22E2167D33}">
      <formula1>""""""</formula1>
    </dataValidation>
    <dataValidation type="custom" allowBlank="1" showInputMessage="1" showErrorMessage="1" sqref="E12:K12 E15:K15 E18:K18 E21:K21 E24:K24 E27:K27" xr:uid="{EF8205D7-63CF-41AC-AB6B-1F50321F048F}">
      <formula1>""""""</formula1>
    </dataValidation>
    <dataValidation type="list" allowBlank="1" showInputMessage="1" showErrorMessage="1" prompt="Choose number of judges" sqref="E5:F5" xr:uid="{AEAD0596-741D-4694-862C-5A232F37FC21}">
      <formula1>"2 Judges, 3 Judges"</formula1>
    </dataValidation>
    <dataValidation type="list" allowBlank="1" showInputMessage="1" showErrorMessage="1" prompt="Choose Men or Women" sqref="H5" xr:uid="{EFFC0CCD-F011-40C1-B72E-B557A0F29601}">
      <formula1>"Men,Women"</formula1>
    </dataValidation>
  </dataValidations>
  <pageMargins left="0.25" right="0.25" top="0.75" bottom="0.75" header="0.3" footer="0.3"/>
  <pageSetup scale="74" orientation="landscape" r:id="rId1"/>
  <headerFooter>
    <oddFooter>&amp;C&amp;"Helvetica,Regular"&amp;12&amp;K000000&amp;P</oddFooter>
  </headerFooter>
  <extLst>
    <ext xmlns:x14="http://schemas.microsoft.com/office/spreadsheetml/2009/9/main" uri="{CCE6A557-97BC-4b89-ADB6-D9C93CAAB3DF}">
      <x14:dataValidations xmlns:xm="http://schemas.microsoft.com/office/excel/2006/main" xWindow="371" yWindow="269" count="2">
        <x14:dataValidation type="list" allowBlank="1" showInputMessage="1" showErrorMessage="1" xr:uid="{E9BD4364-FEFD-40FB-B461-FD3447306CC0}">
          <x14:formula1>
            <xm:f>'DD Table'!$A$3:$A$115</xm:f>
          </x14:formula1>
          <xm:sqref>B10 B13 B16 B19 B22 B25</xm:sqref>
        </x14:dataValidation>
        <x14:dataValidation type="list" allowBlank="1" showInputMessage="1" showErrorMessage="1" xr:uid="{03A05552-6CB7-4B75-A0C8-54B3A424BB13}">
          <x14:formula1>
            <xm:f>Validation!$C$1:$C$21</xm:f>
          </x14:formula1>
          <xm:sqref>E16:G17 E10:G11 E19:G20 E22:G23 E13:G14 E25:G26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36B5A-CD95-45CC-B33C-7941CA3A5C73}">
  <sheetPr>
    <pageSetUpPr fitToPage="1"/>
  </sheetPr>
  <dimension ref="A1:IU37"/>
  <sheetViews>
    <sheetView showGridLines="0" zoomScale="55" zoomScaleNormal="55" zoomScaleSheetLayoutView="85" workbookViewId="0">
      <selection activeCell="A13" sqref="A13:A14"/>
    </sheetView>
  </sheetViews>
  <sheetFormatPr defaultColWidth="8.77734375" defaultRowHeight="15" customHeight="1" x14ac:dyDescent="0.3"/>
  <cols>
    <col min="1" max="13" width="13.44140625" style="23" customWidth="1"/>
    <col min="14" max="14" width="1.5546875" style="23" customWidth="1"/>
    <col min="15" max="255" width="8.77734375" style="23" customWidth="1"/>
  </cols>
  <sheetData>
    <row r="1" spans="1:13" ht="21" customHeight="1" x14ac:dyDescent="0.4">
      <c r="A1" s="95" t="s">
        <v>244</v>
      </c>
      <c r="B1" s="95"/>
      <c r="C1" s="95"/>
      <c r="D1" s="95"/>
      <c r="E1" s="1"/>
      <c r="F1" s="1"/>
      <c r="G1" s="1"/>
      <c r="H1" s="1"/>
      <c r="I1" s="2"/>
      <c r="J1" s="2"/>
      <c r="K1" s="2"/>
      <c r="L1" s="2"/>
      <c r="M1" s="2"/>
    </row>
    <row r="2" spans="1:13" ht="21" customHeight="1" thickBot="1" x14ac:dyDescent="0.35">
      <c r="A2" s="64" t="s">
        <v>0</v>
      </c>
      <c r="B2" s="67"/>
      <c r="C2" s="64" t="s">
        <v>1</v>
      </c>
      <c r="D2" s="98"/>
      <c r="E2" s="98"/>
      <c r="F2" s="98"/>
      <c r="G2" s="98"/>
      <c r="H2" s="99"/>
      <c r="I2" s="3"/>
      <c r="J2" s="46" t="s">
        <v>252</v>
      </c>
      <c r="K2" s="4"/>
      <c r="L2" s="46" t="s">
        <v>253</v>
      </c>
      <c r="M2" s="5"/>
    </row>
    <row r="3" spans="1:13" ht="21" customHeight="1" thickBot="1" x14ac:dyDescent="0.35">
      <c r="A3" s="65" t="s">
        <v>247</v>
      </c>
      <c r="B3" s="98"/>
      <c r="C3" s="117"/>
      <c r="D3" s="118"/>
      <c r="E3" s="66" t="s">
        <v>248</v>
      </c>
      <c r="F3" s="105"/>
      <c r="G3" s="106"/>
      <c r="H3" s="107"/>
      <c r="I3" s="53"/>
      <c r="J3" s="55" t="str">
        <f>IF($H$5="Women","X","")</f>
        <v/>
      </c>
      <c r="K3" s="54"/>
      <c r="L3" s="55" t="str">
        <f>IF($H$5="Men","X","")</f>
        <v/>
      </c>
      <c r="M3" s="54"/>
    </row>
    <row r="4" spans="1:13" ht="21" customHeight="1" x14ac:dyDescent="0.3">
      <c r="A4" s="65" t="s">
        <v>250</v>
      </c>
      <c r="B4" s="100"/>
      <c r="C4" s="101"/>
      <c r="D4" s="101"/>
      <c r="E4" s="102"/>
      <c r="F4" s="63" t="s">
        <v>2</v>
      </c>
      <c r="G4" s="108" t="s">
        <v>258</v>
      </c>
      <c r="H4" s="109"/>
    </row>
    <row r="5" spans="1:13" ht="21" customHeight="1" x14ac:dyDescent="0.3">
      <c r="A5" s="63" t="s">
        <v>3</v>
      </c>
      <c r="B5" s="110"/>
      <c r="C5" s="111"/>
      <c r="D5" s="63" t="s">
        <v>251</v>
      </c>
      <c r="E5" s="108"/>
      <c r="F5" s="109"/>
      <c r="G5" s="63" t="s">
        <v>255</v>
      </c>
      <c r="H5" s="68"/>
      <c r="J5" s="46"/>
    </row>
    <row r="6" spans="1:13" ht="21" customHeight="1" x14ac:dyDescent="0.3">
      <c r="A6" s="38"/>
      <c r="B6" s="18"/>
      <c r="C6" s="36"/>
      <c r="D6" s="36"/>
      <c r="E6" s="36"/>
      <c r="F6" s="37"/>
      <c r="G6" s="36"/>
      <c r="H6" s="36" t="str">
        <f>IF(E5="2 Judges","","")</f>
        <v/>
      </c>
      <c r="J6" s="46"/>
      <c r="K6" s="6"/>
      <c r="M6" s="6"/>
    </row>
    <row r="7" spans="1:13" ht="21" customHeight="1" x14ac:dyDescent="0.3">
      <c r="A7" s="7"/>
      <c r="B7" s="8"/>
      <c r="C7" s="9"/>
      <c r="D7" s="16"/>
      <c r="E7" s="16"/>
      <c r="F7" s="42"/>
      <c r="G7" s="18"/>
      <c r="H7" s="18"/>
      <c r="I7" s="16"/>
      <c r="J7" s="16"/>
      <c r="K7" s="16"/>
      <c r="L7" s="9"/>
      <c r="M7" s="9"/>
    </row>
    <row r="8" spans="1:13" ht="15" customHeight="1" thickBot="1" x14ac:dyDescent="0.35">
      <c r="A8" s="10"/>
      <c r="B8" s="11"/>
      <c r="C8" s="12"/>
      <c r="D8" s="41"/>
      <c r="E8" s="127" t="s">
        <v>4</v>
      </c>
      <c r="F8" s="128"/>
      <c r="G8" s="128"/>
      <c r="H8" s="128"/>
      <c r="I8" s="128"/>
      <c r="J8" s="128"/>
      <c r="K8" s="129"/>
      <c r="L8" s="16"/>
      <c r="M8" s="2"/>
    </row>
    <row r="9" spans="1:13" ht="15.75" customHeight="1" thickBot="1" x14ac:dyDescent="0.35">
      <c r="A9" s="13" t="s">
        <v>5</v>
      </c>
      <c r="B9" s="103" t="s">
        <v>57</v>
      </c>
      <c r="C9" s="104"/>
      <c r="D9" s="43" t="s">
        <v>249</v>
      </c>
      <c r="E9" s="44">
        <v>1</v>
      </c>
      <c r="F9" s="45">
        <v>2</v>
      </c>
      <c r="G9" s="45">
        <v>3</v>
      </c>
      <c r="H9" s="56">
        <v>4</v>
      </c>
      <c r="I9" s="56">
        <v>5</v>
      </c>
      <c r="J9" s="56">
        <v>6</v>
      </c>
      <c r="K9" s="57">
        <v>7</v>
      </c>
      <c r="L9" s="49" t="s">
        <v>245</v>
      </c>
      <c r="M9" s="50" t="s">
        <v>7</v>
      </c>
    </row>
    <row r="10" spans="1:13" ht="26.55" customHeight="1" x14ac:dyDescent="0.3">
      <c r="A10" s="125">
        <v>1</v>
      </c>
      <c r="B10" s="121"/>
      <c r="C10" s="122"/>
      <c r="D10" s="112" t="str">
        <f>IFERROR(IF(B12="3 Meter",_xlfn.XLOOKUP(B10,'DD Table'!$A$3:$A$115,'DD Table'!$C$3:$C$115),IF(A12="Vol",IF(_xlfn.XLOOKUP(B10,'DD Table'!$A$3:$A$115,'DD Table'!$B$3:$B$115)&gt;=1.8,1.8,_xlfn.XLOOKUP(B10,'DD Table'!$A$3:$A$115,'DD Table'!$B$3:$B$115)),_xlfn.XLOOKUP(B10,'DD Table'!$A$3:$A$115,'DD Table'!$B$3:$B$115))),"")</f>
        <v/>
      </c>
      <c r="E10" s="132"/>
      <c r="F10" s="131"/>
      <c r="G10" s="130"/>
      <c r="H10" s="79"/>
      <c r="I10" s="79"/>
      <c r="J10" s="79"/>
      <c r="K10" s="90"/>
      <c r="L10" s="81" t="str">
        <f>IF(D10="","",IF(E10="","",SUM(E10:G11)))</f>
        <v/>
      </c>
      <c r="M10" s="92" t="str">
        <f>IF(D10="","",IF(L10="","",SUM(L10*D10)))</f>
        <v/>
      </c>
    </row>
    <row r="11" spans="1:13" ht="14.55" customHeight="1" x14ac:dyDescent="0.3">
      <c r="A11" s="126"/>
      <c r="B11" s="96" t="str">
        <f>IFERROR(IF(B10="","",_xlfn.XLOOKUP(B10,'DD Table'!$A$3:$A$115,'DD Table'!$D$3:$D$115)),"Dive not found")</f>
        <v/>
      </c>
      <c r="C11" s="97"/>
      <c r="D11" s="113"/>
      <c r="E11" s="116"/>
      <c r="F11" s="87"/>
      <c r="G11" s="85"/>
      <c r="H11" s="80"/>
      <c r="I11" s="80"/>
      <c r="J11" s="80"/>
      <c r="K11" s="91"/>
      <c r="L11" s="82"/>
      <c r="M11" s="93"/>
    </row>
    <row r="12" spans="1:13" ht="17.55" customHeight="1" thickBot="1" x14ac:dyDescent="0.35">
      <c r="A12" s="62" t="s">
        <v>12</v>
      </c>
      <c r="B12" s="123" t="str">
        <f>$G$4</f>
        <v>3 Meter</v>
      </c>
      <c r="C12" s="124"/>
      <c r="D12" s="114"/>
      <c r="E12" s="51"/>
      <c r="F12" s="52"/>
      <c r="G12" s="52"/>
      <c r="H12" s="60"/>
      <c r="I12" s="60"/>
      <c r="J12" s="60"/>
      <c r="K12" s="61"/>
      <c r="L12" s="83"/>
      <c r="M12" s="94"/>
    </row>
    <row r="13" spans="1:13" ht="26.55" customHeight="1" thickBot="1" x14ac:dyDescent="0.35">
      <c r="A13" s="125">
        <v>2</v>
      </c>
      <c r="B13" s="119"/>
      <c r="C13" s="120"/>
      <c r="D13" s="112" t="str">
        <f>IFERROR(IF(B15="3 Meter",_xlfn.XLOOKUP(B13,'DD Table'!$A$3:$A$115,'DD Table'!$C$3:$C$115),IF(A15="Vol",IF(_xlfn.XLOOKUP(B13,'DD Table'!$A$3:$A$115,'DD Table'!$B$3:$B$115)&gt;=1.8,1.8,_xlfn.XLOOKUP(B13,'DD Table'!$A$3:$A$115,'DD Table'!$B$3:$B$115)),_xlfn.XLOOKUP(B13,'DD Table'!$A$3:$A$115,'DD Table'!$B$3:$B$115))),"")</f>
        <v/>
      </c>
      <c r="E13" s="115"/>
      <c r="F13" s="86"/>
      <c r="G13" s="84"/>
      <c r="H13" s="79"/>
      <c r="I13" s="79"/>
      <c r="J13" s="79"/>
      <c r="K13" s="90"/>
      <c r="L13" s="81" t="str">
        <f>IF(D13="","",IF(E13="","",SUM(E13:G14)))</f>
        <v/>
      </c>
      <c r="M13" s="71" t="str">
        <f>IF(D13="","",IF(L13="","",IF(L13=0,"0.0",SUM(L13*D13))))</f>
        <v/>
      </c>
    </row>
    <row r="14" spans="1:13" ht="14.55" customHeight="1" x14ac:dyDescent="0.3">
      <c r="A14" s="126"/>
      <c r="B14" s="96" t="str">
        <f>IFERROR(IF(B13="","",_xlfn.XLOOKUP(B13,'DD Table'!$A$3:$A$115,'DD Table'!$D$3:$D$115)),"Dive not found")</f>
        <v/>
      </c>
      <c r="C14" s="97"/>
      <c r="D14" s="113"/>
      <c r="E14" s="116"/>
      <c r="F14" s="87"/>
      <c r="G14" s="85"/>
      <c r="H14" s="80"/>
      <c r="I14" s="80"/>
      <c r="J14" s="80"/>
      <c r="K14" s="91"/>
      <c r="L14" s="82"/>
      <c r="M14" s="88" t="str">
        <f>IF(M13="","",SUM(M13+M10))</f>
        <v/>
      </c>
    </row>
    <row r="15" spans="1:13" ht="17.55" customHeight="1" thickBot="1" x14ac:dyDescent="0.35">
      <c r="A15" s="62" t="s">
        <v>12</v>
      </c>
      <c r="B15" s="123" t="str">
        <f>$G$4</f>
        <v>3 Meter</v>
      </c>
      <c r="C15" s="124"/>
      <c r="D15" s="114"/>
      <c r="E15" s="51"/>
      <c r="F15" s="52"/>
      <c r="G15" s="52"/>
      <c r="H15" s="60"/>
      <c r="I15" s="60"/>
      <c r="J15" s="60"/>
      <c r="K15" s="61"/>
      <c r="L15" s="83"/>
      <c r="M15" s="89"/>
    </row>
    <row r="16" spans="1:13" ht="26.55" customHeight="1" thickBot="1" x14ac:dyDescent="0.35">
      <c r="A16" s="125">
        <v>3</v>
      </c>
      <c r="B16" s="119"/>
      <c r="C16" s="120"/>
      <c r="D16" s="112" t="str">
        <f>IFERROR(IF(B18="3 Meter",_xlfn.XLOOKUP(B16,'DD Table'!$A$3:$A$115,'DD Table'!$C$3:$C$115),IF(A18="Vol",IF(_xlfn.XLOOKUP(B16,'DD Table'!$A$3:$A$115,'DD Table'!$B$3:$B$115)&gt;=1.8,1.8,_xlfn.XLOOKUP(B16,'DD Table'!$A$3:$A$115,'DD Table'!$B$3:$B$115)),_xlfn.XLOOKUP(B16,'DD Table'!$A$3:$A$115,'DD Table'!$B$3:$B$115))),"")</f>
        <v/>
      </c>
      <c r="E16" s="115"/>
      <c r="F16" s="86"/>
      <c r="G16" s="84"/>
      <c r="H16" s="79"/>
      <c r="I16" s="79"/>
      <c r="J16" s="79"/>
      <c r="K16" s="90"/>
      <c r="L16" s="81" t="str">
        <f t="shared" ref="L16" si="0">IF(D16="","",IF(E16="","",SUM(E16:G17)))</f>
        <v/>
      </c>
      <c r="M16" s="71" t="str">
        <f>IF(D16="","",IF(L16="","",IF(L16=0,"0.0",SUM(L16*D16))))</f>
        <v/>
      </c>
    </row>
    <row r="17" spans="1:13" ht="14.55" customHeight="1" x14ac:dyDescent="0.3">
      <c r="A17" s="126"/>
      <c r="B17" s="96" t="str">
        <f>IFERROR(IF(B16="","",_xlfn.XLOOKUP(B16,'DD Table'!$A$3:$A$115,'DD Table'!$D$3:$D$115)),"Dive not found")</f>
        <v/>
      </c>
      <c r="C17" s="97"/>
      <c r="D17" s="113"/>
      <c r="E17" s="116"/>
      <c r="F17" s="87"/>
      <c r="G17" s="85"/>
      <c r="H17" s="80"/>
      <c r="I17" s="80"/>
      <c r="J17" s="80"/>
      <c r="K17" s="91"/>
      <c r="L17" s="82"/>
      <c r="M17" s="88" t="str">
        <f>IF(M16="","",SUM(M16+M14))</f>
        <v/>
      </c>
    </row>
    <row r="18" spans="1:13" ht="17.55" customHeight="1" thickBot="1" x14ac:dyDescent="0.35">
      <c r="A18" s="62" t="s">
        <v>12</v>
      </c>
      <c r="B18" s="123" t="str">
        <f>$G$4</f>
        <v>3 Meter</v>
      </c>
      <c r="C18" s="124"/>
      <c r="D18" s="114"/>
      <c r="E18" s="51"/>
      <c r="F18" s="52"/>
      <c r="G18" s="52"/>
      <c r="H18" s="60"/>
      <c r="I18" s="60"/>
      <c r="J18" s="60"/>
      <c r="K18" s="61"/>
      <c r="L18" s="83"/>
      <c r="M18" s="89"/>
    </row>
    <row r="19" spans="1:13" ht="26.55" customHeight="1" thickBot="1" x14ac:dyDescent="0.35">
      <c r="A19" s="125">
        <v>4</v>
      </c>
      <c r="B19" s="119"/>
      <c r="C19" s="120"/>
      <c r="D19" s="112" t="str">
        <f>IFERROR(IF(B21="3 Meter",_xlfn.XLOOKUP(B19,'DD Table'!$A$3:$A$115,'DD Table'!$C$3:$C$115),IF(A21="Vol",IF(_xlfn.XLOOKUP(B19,'DD Table'!$A$3:$A$115,'DD Table'!$B$3:$B$115)&gt;=1.8,1.8,_xlfn.XLOOKUP(B19,'DD Table'!$A$3:$A$115,'DD Table'!$B$3:$B$115)),_xlfn.XLOOKUP(B19,'DD Table'!$A$3:$A$115,'DD Table'!$B$3:$B$115))),"")</f>
        <v/>
      </c>
      <c r="E19" s="115"/>
      <c r="F19" s="86"/>
      <c r="G19" s="84"/>
      <c r="H19" s="79"/>
      <c r="I19" s="79"/>
      <c r="J19" s="79"/>
      <c r="K19" s="90"/>
      <c r="L19" s="81" t="str">
        <f t="shared" ref="L19" si="1">IF(D19="","",IF(E19="","",SUM(E19:G20)))</f>
        <v/>
      </c>
      <c r="M19" s="71" t="str">
        <f>IF(D19="","",IF(L19="","",IF(L19=0,"0.0",SUM(L19*D19))))</f>
        <v/>
      </c>
    </row>
    <row r="20" spans="1:13" ht="14.55" customHeight="1" x14ac:dyDescent="0.3">
      <c r="A20" s="126"/>
      <c r="B20" s="96" t="str">
        <f>IFERROR(IF(B19="","",_xlfn.XLOOKUP(B19,'DD Table'!$A$3:$A$115,'DD Table'!$D$3:$D$115)),"Dive not found")</f>
        <v/>
      </c>
      <c r="C20" s="97"/>
      <c r="D20" s="113"/>
      <c r="E20" s="116"/>
      <c r="F20" s="87"/>
      <c r="G20" s="85"/>
      <c r="H20" s="80"/>
      <c r="I20" s="80"/>
      <c r="J20" s="80"/>
      <c r="K20" s="91"/>
      <c r="L20" s="82"/>
      <c r="M20" s="88" t="str">
        <f>IF(M19="","",SUM(M19+M17))</f>
        <v/>
      </c>
    </row>
    <row r="21" spans="1:13" ht="17.55" customHeight="1" thickBot="1" x14ac:dyDescent="0.35">
      <c r="A21" s="62" t="s">
        <v>12</v>
      </c>
      <c r="B21" s="123" t="str">
        <f>$G$4</f>
        <v>3 Meter</v>
      </c>
      <c r="C21" s="124"/>
      <c r="D21" s="114"/>
      <c r="E21" s="51"/>
      <c r="F21" s="52"/>
      <c r="G21" s="52"/>
      <c r="H21" s="60"/>
      <c r="I21" s="60"/>
      <c r="J21" s="60"/>
      <c r="K21" s="61"/>
      <c r="L21" s="83"/>
      <c r="M21" s="89"/>
    </row>
    <row r="22" spans="1:13" ht="26.55" customHeight="1" thickBot="1" x14ac:dyDescent="0.35">
      <c r="A22" s="125">
        <v>5</v>
      </c>
      <c r="B22" s="119"/>
      <c r="C22" s="120"/>
      <c r="D22" s="112" t="str">
        <f>IFERROR(IF(B24="3 Meter",_xlfn.XLOOKUP(B22,'DD Table'!$A$3:$A$115,'DD Table'!$C$3:$C$115),IF(A24="Vol",IF(_xlfn.XLOOKUP(B22,'DD Table'!$A$3:$A$115,'DD Table'!$B$3:$B$115)&gt;=1.8,1.8,_xlfn.XLOOKUP(B22,'DD Table'!$A$3:$A$115,'DD Table'!$B$3:$B$115)),_xlfn.XLOOKUP(B22,'DD Table'!$A$3:$A$115,'DD Table'!$B$3:$B$115))),"")</f>
        <v/>
      </c>
      <c r="E22" s="115"/>
      <c r="F22" s="86"/>
      <c r="G22" s="84"/>
      <c r="H22" s="79"/>
      <c r="I22" s="79"/>
      <c r="J22" s="79"/>
      <c r="K22" s="90"/>
      <c r="L22" s="81" t="str">
        <f t="shared" ref="L22" si="2">IF(D22="","",IF(E22="","",SUM(E22:G23)))</f>
        <v/>
      </c>
      <c r="M22" s="71" t="str">
        <f>IF(D22="","",IF(L22="","",IF(L22=0,"0.0",SUM(L22*D22))))</f>
        <v/>
      </c>
    </row>
    <row r="23" spans="1:13" ht="14.55" customHeight="1" x14ac:dyDescent="0.3">
      <c r="A23" s="126"/>
      <c r="B23" s="96" t="str">
        <f>IFERROR(IF(B22="","",_xlfn.XLOOKUP(B22,'DD Table'!$A$3:$A$115,'DD Table'!$D$3:$D$115)),"Dive not found")</f>
        <v/>
      </c>
      <c r="C23" s="97"/>
      <c r="D23" s="113"/>
      <c r="E23" s="116"/>
      <c r="F23" s="87"/>
      <c r="G23" s="85"/>
      <c r="H23" s="80"/>
      <c r="I23" s="80"/>
      <c r="J23" s="80"/>
      <c r="K23" s="91"/>
      <c r="L23" s="82"/>
      <c r="M23" s="88" t="str">
        <f>IF(M22="","",SUM(M22+M20))</f>
        <v/>
      </c>
    </row>
    <row r="24" spans="1:13" ht="17.55" customHeight="1" thickBot="1" x14ac:dyDescent="0.35">
      <c r="A24" s="62" t="s">
        <v>12</v>
      </c>
      <c r="B24" s="123" t="str">
        <f>$G$4</f>
        <v>3 Meter</v>
      </c>
      <c r="C24" s="124"/>
      <c r="D24" s="114"/>
      <c r="E24" s="51"/>
      <c r="F24" s="52"/>
      <c r="G24" s="52"/>
      <c r="H24" s="60"/>
      <c r="I24" s="60"/>
      <c r="J24" s="60"/>
      <c r="K24" s="61"/>
      <c r="L24" s="83"/>
      <c r="M24" s="89"/>
    </row>
    <row r="25" spans="1:13" ht="26.55" customHeight="1" thickBot="1" x14ac:dyDescent="0.35">
      <c r="A25" s="125">
        <v>6</v>
      </c>
      <c r="B25" s="119"/>
      <c r="C25" s="120"/>
      <c r="D25" s="112" t="str">
        <f>IFERROR(IF(B27="3 Meter",_xlfn.XLOOKUP(B25,'DD Table'!$A$3:$A$115,'DD Table'!$C$3:$C$115),IF(A27="Vol",IF(_xlfn.XLOOKUP(B25,'DD Table'!$A$3:$A$115,'DD Table'!$B$3:$B$115)&gt;=1.8,1.8,_xlfn.XLOOKUP(B25,'DD Table'!$A$3:$A$115,'DD Table'!$B$3:$B$115)),_xlfn.XLOOKUP(B25,'DD Table'!$A$3:$A$115,'DD Table'!$B$3:$B$115))),"")</f>
        <v/>
      </c>
      <c r="E25" s="115"/>
      <c r="F25" s="86"/>
      <c r="G25" s="84"/>
      <c r="H25" s="79"/>
      <c r="I25" s="79"/>
      <c r="J25" s="79"/>
      <c r="K25" s="90"/>
      <c r="L25" s="81" t="str">
        <f t="shared" ref="L25" si="3">IF(D25="","",IF(E25="","",SUM(E25:G26)))</f>
        <v/>
      </c>
      <c r="M25" s="71" t="str">
        <f>IF(D25="","",IF(L25="","",IF(L25=0,"0.0",SUM(L25*D25))))</f>
        <v/>
      </c>
    </row>
    <row r="26" spans="1:13" ht="14.55" customHeight="1" x14ac:dyDescent="0.3">
      <c r="A26" s="126"/>
      <c r="B26" s="96" t="str">
        <f>IFERROR(IF(B25="","",_xlfn.XLOOKUP(B25,'DD Table'!$A$3:$A$115,'DD Table'!$D$3:$D$115)),"Dive not found")</f>
        <v/>
      </c>
      <c r="C26" s="97"/>
      <c r="D26" s="113"/>
      <c r="E26" s="116"/>
      <c r="F26" s="87"/>
      <c r="G26" s="85"/>
      <c r="H26" s="80"/>
      <c r="I26" s="80"/>
      <c r="J26" s="80"/>
      <c r="K26" s="91"/>
      <c r="L26" s="82"/>
      <c r="M26" s="88" t="str">
        <f>IF(M25="","",SUM(M25+M23))</f>
        <v/>
      </c>
    </row>
    <row r="27" spans="1:13" ht="17.55" customHeight="1" thickBot="1" x14ac:dyDescent="0.35">
      <c r="A27" s="62" t="s">
        <v>12</v>
      </c>
      <c r="B27" s="123" t="str">
        <f>$G$4</f>
        <v>3 Meter</v>
      </c>
      <c r="C27" s="124"/>
      <c r="D27" s="114"/>
      <c r="E27" s="51"/>
      <c r="F27" s="52"/>
      <c r="G27" s="52"/>
      <c r="H27" s="58"/>
      <c r="I27" s="58"/>
      <c r="J27" s="58"/>
      <c r="K27" s="59"/>
      <c r="L27" s="83"/>
      <c r="M27" s="89"/>
    </row>
    <row r="28" spans="1:13" ht="15.75" customHeight="1" thickBot="1" x14ac:dyDescent="0.35">
      <c r="A28" s="14"/>
      <c r="C28" s="69" t="s">
        <v>254</v>
      </c>
      <c r="D28" s="70">
        <f>SUM(D10:D27)</f>
        <v>0</v>
      </c>
      <c r="E28" s="78" t="s">
        <v>256</v>
      </c>
      <c r="F28" s="78"/>
      <c r="G28" s="78"/>
      <c r="H28" s="18"/>
      <c r="I28" s="18"/>
      <c r="J28" s="37"/>
      <c r="K28" s="18"/>
      <c r="L28" s="72"/>
      <c r="M28" s="73" t="s">
        <v>21</v>
      </c>
    </row>
    <row r="29" spans="1:13" ht="30" customHeight="1" thickBot="1" x14ac:dyDescent="0.35">
      <c r="A29" s="18"/>
      <c r="B29" s="17"/>
      <c r="C29" s="16"/>
      <c r="D29" s="18"/>
      <c r="E29" s="18"/>
      <c r="F29" s="18"/>
      <c r="G29" s="18"/>
      <c r="H29" s="18"/>
      <c r="I29" s="18"/>
      <c r="J29" s="37"/>
      <c r="K29" s="18"/>
      <c r="L29" s="39"/>
      <c r="M29" s="74" t="str">
        <f>IFERROR(IF(E5="2 Judges",M26*1.5,M26),"")</f>
        <v/>
      </c>
    </row>
    <row r="30" spans="1:13" ht="15.75" customHeight="1" thickBot="1" x14ac:dyDescent="0.35">
      <c r="A30" s="16"/>
      <c r="B30" s="17"/>
      <c r="C30" s="16"/>
      <c r="D30" s="18"/>
      <c r="E30" s="16"/>
      <c r="F30" s="16"/>
      <c r="G30" s="16"/>
      <c r="H30" s="18"/>
      <c r="I30" s="16"/>
      <c r="J30" s="16"/>
      <c r="K30" s="16"/>
      <c r="L30" s="75"/>
      <c r="M30" s="76" t="s">
        <v>25</v>
      </c>
    </row>
    <row r="31" spans="1:13" ht="30" customHeight="1" thickBot="1" x14ac:dyDescent="0.35">
      <c r="A31" s="19"/>
      <c r="B31" s="20"/>
      <c r="C31" s="19"/>
      <c r="E31" s="19"/>
      <c r="F31" s="19"/>
      <c r="G31" s="19"/>
      <c r="H31" s="16"/>
      <c r="I31" s="19"/>
      <c r="J31" s="19"/>
      <c r="K31" s="19"/>
      <c r="L31" s="77"/>
      <c r="M31" s="74"/>
    </row>
    <row r="32" spans="1:13" ht="15.75" customHeight="1" x14ac:dyDescent="0.3">
      <c r="A32" s="14"/>
      <c r="B32" s="21" t="s">
        <v>22</v>
      </c>
      <c r="C32" s="15"/>
      <c r="E32" s="15"/>
      <c r="F32" s="22" t="s">
        <v>23</v>
      </c>
      <c r="G32" s="15"/>
      <c r="H32" s="16"/>
      <c r="I32" s="15"/>
      <c r="J32" s="22" t="s">
        <v>24</v>
      </c>
      <c r="K32" s="15"/>
      <c r="L32" s="16"/>
      <c r="M32" s="48"/>
    </row>
    <row r="33" spans="1:15" ht="15" customHeight="1" x14ac:dyDescent="0.3">
      <c r="A33" s="18"/>
      <c r="B33" s="17"/>
      <c r="C33" s="16"/>
      <c r="D33" s="16"/>
      <c r="E33" s="16"/>
      <c r="F33" s="16"/>
      <c r="G33" s="16"/>
      <c r="H33" s="16"/>
      <c r="I33" s="16"/>
      <c r="J33" s="16"/>
      <c r="K33" s="16"/>
      <c r="M33" s="47"/>
      <c r="N33" s="47"/>
      <c r="O33" s="47"/>
    </row>
    <row r="34" spans="1:15" ht="15" customHeight="1" x14ac:dyDescent="0.3">
      <c r="A34" s="18"/>
      <c r="B34" s="17"/>
      <c r="C34" s="18"/>
      <c r="D34" s="16"/>
      <c r="E34" s="16"/>
      <c r="F34" s="16"/>
      <c r="G34" s="16"/>
      <c r="H34" s="16"/>
      <c r="I34" s="16"/>
      <c r="J34" s="18"/>
      <c r="K34" s="16"/>
      <c r="M34" s="47"/>
      <c r="N34" s="47"/>
      <c r="O34" s="47"/>
    </row>
    <row r="35" spans="1:15" ht="15" customHeight="1" x14ac:dyDescent="0.3">
      <c r="M35" s="47"/>
      <c r="N35" s="47"/>
      <c r="O35" s="47"/>
    </row>
    <row r="36" spans="1:15" ht="15" customHeight="1" x14ac:dyDescent="0.3">
      <c r="M36" s="47"/>
      <c r="N36" s="47"/>
      <c r="O36" s="47"/>
    </row>
    <row r="37" spans="1:15" ht="15" customHeight="1" x14ac:dyDescent="0.3">
      <c r="M37" s="47"/>
      <c r="N37" s="47"/>
      <c r="O37" s="47"/>
    </row>
  </sheetData>
  <mergeCells count="95">
    <mergeCell ref="E28:G28"/>
    <mergeCell ref="J25:J26"/>
    <mergeCell ref="K25:K26"/>
    <mergeCell ref="L25:L27"/>
    <mergeCell ref="B26:C26"/>
    <mergeCell ref="M26:M27"/>
    <mergeCell ref="B27:C27"/>
    <mergeCell ref="M23:M24"/>
    <mergeCell ref="B24:C24"/>
    <mergeCell ref="A25:A26"/>
    <mergeCell ref="B25:C25"/>
    <mergeCell ref="D25:D27"/>
    <mergeCell ref="E25:E26"/>
    <mergeCell ref="F25:F26"/>
    <mergeCell ref="G25:G26"/>
    <mergeCell ref="H25:H26"/>
    <mergeCell ref="I25:I26"/>
    <mergeCell ref="H22:H23"/>
    <mergeCell ref="I22:I23"/>
    <mergeCell ref="J22:J23"/>
    <mergeCell ref="K22:K23"/>
    <mergeCell ref="M20:M21"/>
    <mergeCell ref="B21:C21"/>
    <mergeCell ref="L22:L24"/>
    <mergeCell ref="B23:C23"/>
    <mergeCell ref="A22:A23"/>
    <mergeCell ref="B22:C22"/>
    <mergeCell ref="D22:D24"/>
    <mergeCell ref="E22:E23"/>
    <mergeCell ref="F22:F23"/>
    <mergeCell ref="G22:G23"/>
    <mergeCell ref="J16:J17"/>
    <mergeCell ref="K16:K17"/>
    <mergeCell ref="L16:L18"/>
    <mergeCell ref="B17:C17"/>
    <mergeCell ref="J19:J20"/>
    <mergeCell ref="K19:K20"/>
    <mergeCell ref="L19:L21"/>
    <mergeCell ref="B20:C20"/>
    <mergeCell ref="G19:G20"/>
    <mergeCell ref="H19:H20"/>
    <mergeCell ref="I19:I20"/>
    <mergeCell ref="H16:H17"/>
    <mergeCell ref="I16:I17"/>
    <mergeCell ref="A19:A20"/>
    <mergeCell ref="B19:C19"/>
    <mergeCell ref="D19:D21"/>
    <mergeCell ref="E19:E20"/>
    <mergeCell ref="F19:F20"/>
    <mergeCell ref="M14:M15"/>
    <mergeCell ref="B15:C15"/>
    <mergeCell ref="A16:A17"/>
    <mergeCell ref="B16:C16"/>
    <mergeCell ref="D16:D18"/>
    <mergeCell ref="E16:E17"/>
    <mergeCell ref="F16:F17"/>
    <mergeCell ref="G16:G17"/>
    <mergeCell ref="F13:F14"/>
    <mergeCell ref="G13:G14"/>
    <mergeCell ref="H13:H14"/>
    <mergeCell ref="I13:I14"/>
    <mergeCell ref="J13:J14"/>
    <mergeCell ref="K13:K14"/>
    <mergeCell ref="M17:M18"/>
    <mergeCell ref="B18:C18"/>
    <mergeCell ref="A13:A14"/>
    <mergeCell ref="B13:C13"/>
    <mergeCell ref="D13:D15"/>
    <mergeCell ref="A10:A11"/>
    <mergeCell ref="L13:L15"/>
    <mergeCell ref="B14:C14"/>
    <mergeCell ref="E13:E14"/>
    <mergeCell ref="H10:H11"/>
    <mergeCell ref="I10:I11"/>
    <mergeCell ref="J10:J11"/>
    <mergeCell ref="K10:K11"/>
    <mergeCell ref="L10:L12"/>
    <mergeCell ref="M10:M12"/>
    <mergeCell ref="B5:C5"/>
    <mergeCell ref="E5:F5"/>
    <mergeCell ref="E8:K8"/>
    <mergeCell ref="B9:C9"/>
    <mergeCell ref="B10:C10"/>
    <mergeCell ref="D10:D12"/>
    <mergeCell ref="E10:E11"/>
    <mergeCell ref="F10:F11"/>
    <mergeCell ref="G10:G11"/>
    <mergeCell ref="B11:C11"/>
    <mergeCell ref="B12:C12"/>
    <mergeCell ref="A1:D1"/>
    <mergeCell ref="D2:H2"/>
    <mergeCell ref="B3:D3"/>
    <mergeCell ref="F3:H3"/>
    <mergeCell ref="B4:E4"/>
    <mergeCell ref="G4:H4"/>
  </mergeCells>
  <conditionalFormatting sqref="B10 B13 B16 B19 B22 B25">
    <cfRule type="duplicateValues" dxfId="11" priority="1"/>
  </conditionalFormatting>
  <conditionalFormatting sqref="G10:K11">
    <cfRule type="expression" dxfId="10" priority="18">
      <formula>$E$5="2 Judges"</formula>
    </cfRule>
  </conditionalFormatting>
  <conditionalFormatting sqref="G13:K14">
    <cfRule type="expression" dxfId="9" priority="6">
      <formula>$E$5="2 Judges"</formula>
    </cfRule>
  </conditionalFormatting>
  <conditionalFormatting sqref="G16:K17">
    <cfRule type="expression" dxfId="8" priority="5">
      <formula>$E$5="2 Judges"</formula>
    </cfRule>
  </conditionalFormatting>
  <conditionalFormatting sqref="G19:K20">
    <cfRule type="expression" dxfId="7" priority="4">
      <formula>$E$5="2 Judges"</formula>
    </cfRule>
  </conditionalFormatting>
  <conditionalFormatting sqref="G22:K23">
    <cfRule type="expression" dxfId="6" priority="3">
      <formula>$E$5="2 Judges"</formula>
    </cfRule>
  </conditionalFormatting>
  <conditionalFormatting sqref="G25:K26">
    <cfRule type="expression" dxfId="5" priority="2">
      <formula>$E$5="2 Judges"</formula>
    </cfRule>
  </conditionalFormatting>
  <conditionalFormatting sqref="H10:K11 H13:K14 H16:K17 H19:K20 H22:K23 H25:K26">
    <cfRule type="expression" dxfId="4" priority="7">
      <formula>$E$5="3 Judges"</formula>
    </cfRule>
  </conditionalFormatting>
  <conditionalFormatting sqref="L29">
    <cfRule type="containsText" dxfId="3" priority="20" operator="containsText" text="False">
      <formula>NOT(ISERROR(SEARCH("False",L29)))</formula>
    </cfRule>
    <cfRule type="containsText" dxfId="2" priority="21" operator="containsText" text="TRUE">
      <formula>NOT(ISERROR(SEARCH("TRUE",L29)))</formula>
    </cfRule>
  </conditionalFormatting>
  <dataValidations count="8">
    <dataValidation type="list" allowBlank="1" showInputMessage="1" showErrorMessage="1" prompt="Choose Men or Women" sqref="H5" xr:uid="{23A878CB-2CD2-40CE-A91A-0AA00AFBA798}">
      <formula1>"Men,Women"</formula1>
    </dataValidation>
    <dataValidation type="list" allowBlank="1" showInputMessage="1" showErrorMessage="1" prompt="Choose number of judges" sqref="E5:F5" xr:uid="{5B6C9E5B-C4E7-4831-8CD7-6D04FBCDCA55}">
      <formula1>"2 Judges, 3 Judges"</formula1>
    </dataValidation>
    <dataValidation type="custom" allowBlank="1" showInputMessage="1" showErrorMessage="1" sqref="E12:K12 E15:K15 E18:K18 E21:K21 E24:K24 E27:K27" xr:uid="{991CD2E8-A668-4B3F-9F66-F5698B286C7B}">
      <formula1>""""""</formula1>
    </dataValidation>
    <dataValidation type="custom" allowBlank="1" showDropDown="1" showInputMessage="1" showErrorMessage="1" sqref="H10:K11 H19:K20 H22:K23 H13:K14 H16:K17 H25:K26" xr:uid="{1EF6DC65-0476-4195-BD49-A14DE3132BC0}">
      <formula1>""""""</formula1>
    </dataValidation>
    <dataValidation type="list" allowBlank="1" showInputMessage="1" showErrorMessage="1" prompt="Choose 1 or 3 meter" sqref="G4:H4" xr:uid="{DAAA12C9-121C-4956-8EAA-312B836D16FC}">
      <formula1>"1 Meter,3 Meter"</formula1>
    </dataValidation>
    <dataValidation type="list" allowBlank="1" showInputMessage="1" showErrorMessage="1" sqref="A12 A15 A18 A21 A24 A27" xr:uid="{7A8AE8FE-D759-4CB5-B71E-8BBF73F09B50}">
      <formula1>"Vol,Opt"</formula1>
    </dataValidation>
    <dataValidation allowBlank="1" showInputMessage="1" showErrorMessage="1" promptTitle="test" sqref="J3 L3" xr:uid="{91A2AAA7-29BF-4279-B316-53443DDFCCE0}"/>
    <dataValidation type="date" allowBlank="1" showInputMessage="1" showErrorMessage="1" sqref="B5:C5" xr:uid="{E7543F92-C0D7-4A6E-A2A8-56F57804BCC9}">
      <formula1>44476</formula1>
      <formula2>73051</formula2>
    </dataValidation>
  </dataValidations>
  <pageMargins left="0.25" right="0.25" top="0.75" bottom="0.75" header="0.3" footer="0.3"/>
  <pageSetup scale="74" orientation="landscape" r:id="rId1"/>
  <headerFooter>
    <oddFooter>&amp;C&amp;"Helvetica,Regular"&amp;12&amp;K000000&amp;P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2DA9461-D159-4978-BD5A-8699A98EB887}">
          <x14:formula1>
            <xm:f>Validation!$C$1:$C$21</xm:f>
          </x14:formula1>
          <xm:sqref>E16:G17 E10:G11 E19:G20 E22:G23 E13:G14 E25:G26</xm:sqref>
        </x14:dataValidation>
        <x14:dataValidation type="list" allowBlank="1" showInputMessage="1" showErrorMessage="1" xr:uid="{F95BB1C9-6021-4F9D-9B98-B0B878AE7F53}">
          <x14:formula1>
            <xm:f>'DD Table'!$A$3:$A$115</xm:f>
          </x14:formula1>
          <xm:sqref>B10 B13 B16 B19 B22 B25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"/>
  <dimension ref="A1:IW115"/>
  <sheetViews>
    <sheetView showGridLines="0" workbookViewId="0">
      <selection activeCell="B10" sqref="B10:C10"/>
    </sheetView>
  </sheetViews>
  <sheetFormatPr defaultColWidth="8.77734375" defaultRowHeight="15" customHeight="1" x14ac:dyDescent="0.3"/>
  <cols>
    <col min="1" max="1" width="46.21875" style="23" customWidth="1"/>
    <col min="2" max="3" width="3.33203125" style="23" bestFit="1" customWidth="1"/>
    <col min="4" max="4" width="32.44140625" style="23" customWidth="1"/>
    <col min="5" max="257" width="8.77734375" style="23" customWidth="1"/>
  </cols>
  <sheetData>
    <row r="1" spans="1:6" ht="15" customHeight="1" x14ac:dyDescent="0.3">
      <c r="A1" s="24" t="s">
        <v>56</v>
      </c>
      <c r="B1" s="25"/>
      <c r="C1" s="25"/>
      <c r="D1" s="25"/>
      <c r="E1" s="26"/>
      <c r="F1" s="26"/>
    </row>
    <row r="2" spans="1:6" ht="15.75" customHeight="1" x14ac:dyDescent="0.3">
      <c r="A2" s="27" t="s">
        <v>57</v>
      </c>
      <c r="B2" s="27" t="s">
        <v>58</v>
      </c>
      <c r="C2" s="40" t="s">
        <v>246</v>
      </c>
      <c r="D2" s="27" t="s">
        <v>59</v>
      </c>
      <c r="E2" s="28"/>
      <c r="F2" s="26"/>
    </row>
    <row r="3" spans="1:6" ht="15.75" customHeight="1" x14ac:dyDescent="0.3">
      <c r="A3" s="29" t="s">
        <v>60</v>
      </c>
      <c r="B3" s="30">
        <v>1.4</v>
      </c>
      <c r="C3" s="30">
        <v>1.6</v>
      </c>
      <c r="D3" s="29" t="s">
        <v>61</v>
      </c>
      <c r="E3" s="31"/>
      <c r="F3" s="26"/>
    </row>
    <row r="4" spans="1:6" ht="15" customHeight="1" x14ac:dyDescent="0.3">
      <c r="A4" s="32" t="s">
        <v>62</v>
      </c>
      <c r="B4" s="33">
        <v>1.3</v>
      </c>
      <c r="C4" s="30">
        <v>1.5</v>
      </c>
      <c r="D4" s="32" t="s">
        <v>63</v>
      </c>
      <c r="E4" s="31"/>
      <c r="F4" s="26"/>
    </row>
    <row r="5" spans="1:6" ht="15" customHeight="1" x14ac:dyDescent="0.3">
      <c r="A5" s="32" t="s">
        <v>64</v>
      </c>
      <c r="B5" s="33">
        <v>1.2</v>
      </c>
      <c r="C5" s="33">
        <v>1.4</v>
      </c>
      <c r="D5" s="32" t="s">
        <v>65</v>
      </c>
      <c r="E5" s="31"/>
      <c r="F5" s="26"/>
    </row>
    <row r="6" spans="1:6" ht="15" customHeight="1" x14ac:dyDescent="0.3">
      <c r="A6" s="32" t="s">
        <v>66</v>
      </c>
      <c r="B6" s="33">
        <v>1.6</v>
      </c>
      <c r="C6" s="33">
        <v>1.7</v>
      </c>
      <c r="D6" s="32" t="s">
        <v>67</v>
      </c>
      <c r="E6" s="31"/>
      <c r="F6" s="26"/>
    </row>
    <row r="7" spans="1:6" ht="15" customHeight="1" x14ac:dyDescent="0.3">
      <c r="A7" s="32" t="s">
        <v>17</v>
      </c>
      <c r="B7" s="33">
        <v>1.5</v>
      </c>
      <c r="C7" s="33">
        <v>1.6</v>
      </c>
      <c r="D7" s="32" t="s">
        <v>18</v>
      </c>
      <c r="E7" s="31"/>
      <c r="F7" s="26"/>
    </row>
    <row r="8" spans="1:6" ht="15" customHeight="1" x14ac:dyDescent="0.3">
      <c r="A8" s="32" t="s">
        <v>36</v>
      </c>
      <c r="B8" s="33">
        <v>1.4</v>
      </c>
      <c r="C8" s="33">
        <v>1.5</v>
      </c>
      <c r="D8" s="32" t="s">
        <v>37</v>
      </c>
      <c r="E8" s="31"/>
      <c r="F8" s="26"/>
    </row>
    <row r="9" spans="1:6" ht="15" customHeight="1" x14ac:dyDescent="0.3">
      <c r="A9" s="32" t="s">
        <v>68</v>
      </c>
      <c r="B9" s="33">
        <v>2</v>
      </c>
      <c r="C9" s="33">
        <v>1.9</v>
      </c>
      <c r="D9" s="32" t="s">
        <v>69</v>
      </c>
      <c r="E9" s="31"/>
      <c r="F9" s="26"/>
    </row>
    <row r="10" spans="1:6" ht="15" customHeight="1" x14ac:dyDescent="0.3">
      <c r="A10" s="32" t="s">
        <v>48</v>
      </c>
      <c r="B10" s="33">
        <v>1.7</v>
      </c>
      <c r="C10" s="33">
        <v>1.6</v>
      </c>
      <c r="D10" s="32" t="s">
        <v>49</v>
      </c>
      <c r="E10" s="31"/>
      <c r="F10" s="26"/>
    </row>
    <row r="11" spans="1:6" ht="15" customHeight="1" x14ac:dyDescent="0.3">
      <c r="A11" s="32" t="s">
        <v>19</v>
      </c>
      <c r="B11" s="33">
        <v>1.6</v>
      </c>
      <c r="C11" s="33">
        <v>1.5</v>
      </c>
      <c r="D11" s="32" t="s">
        <v>20</v>
      </c>
      <c r="E11" s="31"/>
      <c r="F11" s="26"/>
    </row>
    <row r="12" spans="1:6" ht="15" customHeight="1" x14ac:dyDescent="0.3">
      <c r="A12" s="32" t="s">
        <v>70</v>
      </c>
      <c r="B12" s="33">
        <v>2.6</v>
      </c>
      <c r="C12" s="33">
        <v>2.4</v>
      </c>
      <c r="D12" s="32" t="s">
        <v>71</v>
      </c>
      <c r="E12" s="31"/>
      <c r="F12" s="26"/>
    </row>
    <row r="13" spans="1:6" ht="15" customHeight="1" x14ac:dyDescent="0.3">
      <c r="A13" s="32" t="s">
        <v>72</v>
      </c>
      <c r="B13" s="33">
        <v>2.2999999999999998</v>
      </c>
      <c r="C13" s="33">
        <v>2.1</v>
      </c>
      <c r="D13" s="32" t="s">
        <v>73</v>
      </c>
      <c r="E13" s="31"/>
      <c r="F13" s="26"/>
    </row>
    <row r="14" spans="1:6" ht="15" customHeight="1" x14ac:dyDescent="0.3">
      <c r="A14" s="32" t="s">
        <v>40</v>
      </c>
      <c r="B14" s="33">
        <v>2.2000000000000002</v>
      </c>
      <c r="C14" s="33">
        <v>2</v>
      </c>
      <c r="D14" s="32" t="s">
        <v>41</v>
      </c>
      <c r="E14" s="31"/>
      <c r="F14" s="26"/>
    </row>
    <row r="15" spans="1:6" ht="15" customHeight="1" x14ac:dyDescent="0.3">
      <c r="A15" s="32" t="s">
        <v>74</v>
      </c>
      <c r="B15" s="33">
        <v>2.6</v>
      </c>
      <c r="C15" s="33">
        <v>2.4</v>
      </c>
      <c r="D15" s="32" t="s">
        <v>75</v>
      </c>
      <c r="E15" s="31"/>
      <c r="F15" s="26"/>
    </row>
    <row r="16" spans="1:6" ht="15" customHeight="1" x14ac:dyDescent="0.3">
      <c r="A16" s="32" t="s">
        <v>76</v>
      </c>
      <c r="B16" s="33">
        <v>2.4</v>
      </c>
      <c r="C16" s="33">
        <v>2.2000000000000002</v>
      </c>
      <c r="D16" s="32" t="s">
        <v>77</v>
      </c>
      <c r="E16" s="31"/>
      <c r="F16" s="26"/>
    </row>
    <row r="17" spans="1:6" ht="15" customHeight="1" x14ac:dyDescent="0.3">
      <c r="A17" s="32" t="s">
        <v>78</v>
      </c>
      <c r="B17" s="33">
        <v>3.2</v>
      </c>
      <c r="C17" s="33">
        <v>2.8</v>
      </c>
      <c r="D17" s="32" t="s">
        <v>79</v>
      </c>
      <c r="E17" s="31"/>
      <c r="F17" s="26"/>
    </row>
    <row r="18" spans="1:6" ht="15" customHeight="1" x14ac:dyDescent="0.3">
      <c r="A18" s="32" t="s">
        <v>80</v>
      </c>
      <c r="B18" s="33">
        <v>2.9</v>
      </c>
      <c r="C18" s="33">
        <v>2.5</v>
      </c>
      <c r="D18" s="32" t="s">
        <v>81</v>
      </c>
      <c r="E18" s="31"/>
      <c r="F18" s="26"/>
    </row>
    <row r="19" spans="1:6" ht="15" customHeight="1" x14ac:dyDescent="0.3">
      <c r="A19" s="32" t="s">
        <v>82</v>
      </c>
      <c r="B19" s="33">
        <v>3.3</v>
      </c>
      <c r="C19" s="33">
        <v>3.1</v>
      </c>
      <c r="D19" s="32" t="s">
        <v>83</v>
      </c>
      <c r="E19" s="31"/>
      <c r="F19" s="26"/>
    </row>
    <row r="20" spans="1:6" ht="15" customHeight="1" x14ac:dyDescent="0.3">
      <c r="A20" s="32" t="s">
        <v>84</v>
      </c>
      <c r="B20" s="33">
        <v>3</v>
      </c>
      <c r="C20" s="33">
        <v>2.8</v>
      </c>
      <c r="D20" s="32" t="s">
        <v>85</v>
      </c>
      <c r="E20" s="31"/>
      <c r="F20" s="26"/>
    </row>
    <row r="21" spans="1:6" ht="15" customHeight="1" x14ac:dyDescent="0.3">
      <c r="A21" s="32" t="s">
        <v>86</v>
      </c>
      <c r="B21" s="33">
        <v>1.7</v>
      </c>
      <c r="C21" s="33">
        <v>1.8</v>
      </c>
      <c r="D21" s="32" t="s">
        <v>87</v>
      </c>
      <c r="E21" s="31"/>
      <c r="F21" s="26"/>
    </row>
    <row r="22" spans="1:6" ht="15" customHeight="1" x14ac:dyDescent="0.3">
      <c r="A22" s="32" t="s">
        <v>88</v>
      </c>
      <c r="B22" s="33">
        <v>1.6</v>
      </c>
      <c r="C22" s="33">
        <v>1.7</v>
      </c>
      <c r="D22" s="32" t="s">
        <v>89</v>
      </c>
      <c r="E22" s="31"/>
      <c r="F22" s="26"/>
    </row>
    <row r="23" spans="1:6" ht="15" customHeight="1" x14ac:dyDescent="0.3">
      <c r="A23" s="32" t="s">
        <v>90</v>
      </c>
      <c r="B23" s="33">
        <v>1.9</v>
      </c>
      <c r="C23" s="33">
        <v>1.8</v>
      </c>
      <c r="D23" s="32" t="s">
        <v>91</v>
      </c>
      <c r="E23" s="31"/>
      <c r="F23" s="26"/>
    </row>
    <row r="24" spans="1:6" ht="15" customHeight="1" x14ac:dyDescent="0.3">
      <c r="A24" s="32" t="s">
        <v>92</v>
      </c>
      <c r="B24" s="33">
        <v>1.8</v>
      </c>
      <c r="C24" s="33">
        <v>1.7</v>
      </c>
      <c r="D24" s="32" t="s">
        <v>93</v>
      </c>
      <c r="E24" s="31"/>
      <c r="F24" s="26"/>
    </row>
    <row r="25" spans="1:6" ht="15" customHeight="1" x14ac:dyDescent="0.3">
      <c r="A25" s="32" t="s">
        <v>28</v>
      </c>
      <c r="B25" s="33">
        <v>1.7</v>
      </c>
      <c r="C25" s="33">
        <v>1.9</v>
      </c>
      <c r="D25" s="32" t="s">
        <v>29</v>
      </c>
      <c r="E25" s="31"/>
      <c r="F25" s="26"/>
    </row>
    <row r="26" spans="1:6" ht="15" customHeight="1" x14ac:dyDescent="0.3">
      <c r="A26" s="32" t="s">
        <v>94</v>
      </c>
      <c r="B26" s="33">
        <v>1.6</v>
      </c>
      <c r="C26" s="33">
        <v>1.8</v>
      </c>
      <c r="D26" s="32" t="s">
        <v>95</v>
      </c>
      <c r="E26" s="31"/>
      <c r="F26" s="26"/>
    </row>
    <row r="27" spans="1:6" ht="15" customHeight="1" x14ac:dyDescent="0.3">
      <c r="A27" s="32" t="s">
        <v>15</v>
      </c>
      <c r="B27" s="33">
        <v>1.5</v>
      </c>
      <c r="C27" s="33">
        <v>1.7</v>
      </c>
      <c r="D27" s="32" t="s">
        <v>16</v>
      </c>
      <c r="E27" s="31"/>
      <c r="F27" s="26"/>
    </row>
    <row r="28" spans="1:6" ht="15" customHeight="1" x14ac:dyDescent="0.3">
      <c r="A28" s="32" t="s">
        <v>32</v>
      </c>
      <c r="B28" s="33">
        <v>1.7</v>
      </c>
      <c r="C28" s="33">
        <v>1.8</v>
      </c>
      <c r="D28" s="32" t="s">
        <v>33</v>
      </c>
      <c r="E28" s="31"/>
      <c r="F28" s="26"/>
    </row>
    <row r="29" spans="1:6" ht="15" customHeight="1" x14ac:dyDescent="0.3">
      <c r="A29" s="32" t="s">
        <v>96</v>
      </c>
      <c r="B29" s="33">
        <v>1.6</v>
      </c>
      <c r="C29" s="33">
        <v>1.7</v>
      </c>
      <c r="D29" s="32" t="s">
        <v>97</v>
      </c>
      <c r="E29" s="31"/>
      <c r="F29" s="26"/>
    </row>
    <row r="30" spans="1:6" ht="15" customHeight="1" x14ac:dyDescent="0.3">
      <c r="A30" s="32" t="s">
        <v>42</v>
      </c>
      <c r="B30" s="33">
        <v>1.5</v>
      </c>
      <c r="C30" s="33">
        <v>1.6</v>
      </c>
      <c r="D30" s="32" t="s">
        <v>43</v>
      </c>
      <c r="E30" s="31"/>
      <c r="F30" s="26"/>
    </row>
    <row r="31" spans="1:6" ht="15" customHeight="1" x14ac:dyDescent="0.3">
      <c r="A31" s="32" t="s">
        <v>98</v>
      </c>
      <c r="B31" s="33">
        <v>2.5</v>
      </c>
      <c r="C31" s="33">
        <v>2.4</v>
      </c>
      <c r="D31" s="32" t="s">
        <v>99</v>
      </c>
      <c r="E31" s="31"/>
      <c r="F31" s="26"/>
    </row>
    <row r="32" spans="1:6" ht="15" customHeight="1" x14ac:dyDescent="0.3">
      <c r="A32" s="32" t="s">
        <v>44</v>
      </c>
      <c r="B32" s="33">
        <v>2.2999999999999998</v>
      </c>
      <c r="C32" s="33">
        <v>2.2000000000000002</v>
      </c>
      <c r="D32" s="32" t="s">
        <v>45</v>
      </c>
      <c r="E32" s="31"/>
      <c r="F32" s="26"/>
    </row>
    <row r="33" spans="1:6" ht="15" customHeight="1" x14ac:dyDescent="0.3">
      <c r="A33" s="32" t="s">
        <v>100</v>
      </c>
      <c r="B33" s="33">
        <v>2</v>
      </c>
      <c r="C33" s="33">
        <v>1.9</v>
      </c>
      <c r="D33" s="32" t="s">
        <v>101</v>
      </c>
      <c r="E33" s="31"/>
      <c r="F33" s="26"/>
    </row>
    <row r="34" spans="1:6" ht="15" customHeight="1" x14ac:dyDescent="0.3">
      <c r="A34" s="32" t="s">
        <v>102</v>
      </c>
      <c r="B34" s="33">
        <v>2.2999999999999998</v>
      </c>
      <c r="C34" s="33">
        <v>2.2999999999999998</v>
      </c>
      <c r="D34" s="32" t="s">
        <v>103</v>
      </c>
      <c r="E34" s="31"/>
      <c r="F34" s="26"/>
    </row>
    <row r="35" spans="1:6" ht="15" customHeight="1" x14ac:dyDescent="0.3">
      <c r="A35" s="32" t="s">
        <v>104</v>
      </c>
      <c r="B35" s="33">
        <v>2</v>
      </c>
      <c r="C35" s="33">
        <v>2</v>
      </c>
      <c r="D35" s="32" t="s">
        <v>105</v>
      </c>
      <c r="E35" s="31"/>
      <c r="F35" s="26"/>
    </row>
    <row r="36" spans="1:6" ht="15" customHeight="1" x14ac:dyDescent="0.3">
      <c r="A36" s="32" t="s">
        <v>106</v>
      </c>
      <c r="B36" s="33">
        <v>3.2</v>
      </c>
      <c r="C36" s="33">
        <v>3</v>
      </c>
      <c r="D36" s="32" t="s">
        <v>107</v>
      </c>
      <c r="E36" s="31"/>
      <c r="F36" s="26"/>
    </row>
    <row r="37" spans="1:6" ht="15" customHeight="1" x14ac:dyDescent="0.3">
      <c r="A37" s="32" t="s">
        <v>108</v>
      </c>
      <c r="B37" s="33">
        <v>3</v>
      </c>
      <c r="C37" s="33">
        <v>2.8</v>
      </c>
      <c r="D37" s="32" t="s">
        <v>109</v>
      </c>
      <c r="E37" s="31"/>
      <c r="F37" s="26"/>
    </row>
    <row r="38" spans="1:6" ht="15" customHeight="1" x14ac:dyDescent="0.3">
      <c r="A38" s="32" t="s">
        <v>110</v>
      </c>
      <c r="B38" s="33">
        <v>1.8</v>
      </c>
      <c r="C38" s="33">
        <v>2</v>
      </c>
      <c r="D38" s="32" t="s">
        <v>111</v>
      </c>
      <c r="E38" s="31"/>
      <c r="F38" s="26"/>
    </row>
    <row r="39" spans="1:6" ht="15" customHeight="1" x14ac:dyDescent="0.3">
      <c r="A39" s="32" t="s">
        <v>50</v>
      </c>
      <c r="B39" s="33">
        <v>1.7</v>
      </c>
      <c r="C39" s="33">
        <v>1.9</v>
      </c>
      <c r="D39" s="32" t="s">
        <v>51</v>
      </c>
      <c r="E39" s="31"/>
      <c r="F39" s="26"/>
    </row>
    <row r="40" spans="1:6" ht="15" customHeight="1" x14ac:dyDescent="0.3">
      <c r="A40" s="32" t="s">
        <v>112</v>
      </c>
      <c r="B40" s="33">
        <v>1.6</v>
      </c>
      <c r="C40" s="33">
        <v>1.8</v>
      </c>
      <c r="D40" s="32" t="s">
        <v>113</v>
      </c>
      <c r="E40" s="31"/>
      <c r="F40" s="26"/>
    </row>
    <row r="41" spans="1:6" ht="15" customHeight="1" x14ac:dyDescent="0.3">
      <c r="A41" s="32" t="s">
        <v>114</v>
      </c>
      <c r="B41" s="33">
        <v>1.8</v>
      </c>
      <c r="C41" s="33">
        <v>1.9</v>
      </c>
      <c r="D41" s="32" t="s">
        <v>115</v>
      </c>
      <c r="E41" s="31"/>
      <c r="F41" s="26"/>
    </row>
    <row r="42" spans="1:6" ht="15" customHeight="1" x14ac:dyDescent="0.3">
      <c r="A42" s="32" t="s">
        <v>116</v>
      </c>
      <c r="B42" s="33">
        <v>1.7</v>
      </c>
      <c r="C42" s="33">
        <v>1.8</v>
      </c>
      <c r="D42" s="32" t="s">
        <v>117</v>
      </c>
      <c r="E42" s="31"/>
      <c r="F42" s="26"/>
    </row>
    <row r="43" spans="1:6" ht="15" customHeight="1" x14ac:dyDescent="0.3">
      <c r="A43" s="32" t="s">
        <v>13</v>
      </c>
      <c r="B43" s="33">
        <v>1.6</v>
      </c>
      <c r="C43" s="33">
        <v>1.7</v>
      </c>
      <c r="D43" s="32" t="s">
        <v>14</v>
      </c>
      <c r="E43" s="31"/>
      <c r="F43" s="26"/>
    </row>
    <row r="44" spans="1:6" ht="15" customHeight="1" x14ac:dyDescent="0.3">
      <c r="A44" s="32" t="s">
        <v>118</v>
      </c>
      <c r="B44" s="33">
        <v>2.7</v>
      </c>
      <c r="C44" s="33">
        <v>2.6</v>
      </c>
      <c r="D44" s="32" t="s">
        <v>119</v>
      </c>
      <c r="E44" s="31"/>
      <c r="F44" s="26"/>
    </row>
    <row r="45" spans="1:6" ht="15" customHeight="1" x14ac:dyDescent="0.3">
      <c r="A45" s="32" t="s">
        <v>120</v>
      </c>
      <c r="B45" s="33">
        <v>2.4</v>
      </c>
      <c r="C45" s="33">
        <v>2.2999999999999998</v>
      </c>
      <c r="D45" s="32" t="s">
        <v>121</v>
      </c>
      <c r="E45" s="31"/>
      <c r="F45" s="26"/>
    </row>
    <row r="46" spans="1:6" ht="15" customHeight="1" x14ac:dyDescent="0.3">
      <c r="A46" s="32" t="s">
        <v>52</v>
      </c>
      <c r="B46" s="33">
        <v>2.1</v>
      </c>
      <c r="C46" s="33">
        <v>2</v>
      </c>
      <c r="D46" s="32" t="s">
        <v>53</v>
      </c>
      <c r="E46" s="31"/>
      <c r="F46" s="26"/>
    </row>
    <row r="47" spans="1:6" ht="15" customHeight="1" x14ac:dyDescent="0.3">
      <c r="A47" s="32" t="s">
        <v>122</v>
      </c>
      <c r="B47" s="33">
        <v>2.9</v>
      </c>
      <c r="C47" s="33">
        <v>2.7</v>
      </c>
      <c r="D47" s="32" t="s">
        <v>123</v>
      </c>
      <c r="E47" s="31"/>
      <c r="F47" s="26"/>
    </row>
    <row r="48" spans="1:6" ht="15" customHeight="1" x14ac:dyDescent="0.3">
      <c r="A48" s="32" t="s">
        <v>124</v>
      </c>
      <c r="B48" s="33">
        <v>2.4</v>
      </c>
      <c r="C48" s="33">
        <v>2.4</v>
      </c>
      <c r="D48" s="32" t="s">
        <v>125</v>
      </c>
      <c r="E48" s="31"/>
      <c r="F48" s="26"/>
    </row>
    <row r="49" spans="1:6" ht="15" customHeight="1" x14ac:dyDescent="0.3">
      <c r="A49" s="32" t="s">
        <v>126</v>
      </c>
      <c r="B49" s="33">
        <v>2.1</v>
      </c>
      <c r="C49" s="33">
        <v>2.1</v>
      </c>
      <c r="D49" s="32" t="s">
        <v>127</v>
      </c>
      <c r="E49" s="31"/>
      <c r="F49" s="26"/>
    </row>
    <row r="50" spans="1:6" ht="15" customHeight="1" x14ac:dyDescent="0.3">
      <c r="A50" s="32" t="s">
        <v>128</v>
      </c>
      <c r="B50" s="33">
        <v>3.2</v>
      </c>
      <c r="C50" s="33">
        <v>3</v>
      </c>
      <c r="D50" s="32" t="s">
        <v>129</v>
      </c>
      <c r="E50" s="31"/>
      <c r="F50" s="26"/>
    </row>
    <row r="51" spans="1:6" ht="15" customHeight="1" x14ac:dyDescent="0.3">
      <c r="A51" s="32" t="s">
        <v>130</v>
      </c>
      <c r="B51" s="33">
        <v>3</v>
      </c>
      <c r="C51" s="33">
        <v>2.8</v>
      </c>
      <c r="D51" s="32" t="s">
        <v>131</v>
      </c>
      <c r="E51" s="31"/>
      <c r="F51" s="26"/>
    </row>
    <row r="52" spans="1:6" ht="15" customHeight="1" x14ac:dyDescent="0.3">
      <c r="A52" s="32" t="s">
        <v>132</v>
      </c>
      <c r="B52" s="33">
        <v>1.8</v>
      </c>
      <c r="C52" s="33">
        <v>1.7</v>
      </c>
      <c r="D52" s="32" t="s">
        <v>133</v>
      </c>
      <c r="E52" s="31"/>
      <c r="F52" s="26"/>
    </row>
    <row r="53" spans="1:6" ht="15" customHeight="1" x14ac:dyDescent="0.3">
      <c r="A53" s="32" t="s">
        <v>26</v>
      </c>
      <c r="B53" s="33">
        <v>1.5</v>
      </c>
      <c r="C53" s="33">
        <v>1.4</v>
      </c>
      <c r="D53" s="32" t="s">
        <v>27</v>
      </c>
      <c r="E53" s="31"/>
      <c r="F53" s="26"/>
    </row>
    <row r="54" spans="1:6" ht="15" customHeight="1" x14ac:dyDescent="0.3">
      <c r="A54" s="32" t="s">
        <v>6</v>
      </c>
      <c r="B54" s="33">
        <v>1.4</v>
      </c>
      <c r="C54" s="33">
        <v>1.3</v>
      </c>
      <c r="D54" s="32" t="s">
        <v>8</v>
      </c>
      <c r="E54" s="31"/>
      <c r="F54" s="26"/>
    </row>
    <row r="55" spans="1:6" ht="15" customHeight="1" x14ac:dyDescent="0.3">
      <c r="A55" s="32" t="s">
        <v>134</v>
      </c>
      <c r="B55" s="33">
        <v>2</v>
      </c>
      <c r="C55" s="33">
        <v>1.8</v>
      </c>
      <c r="D55" s="32" t="s">
        <v>135</v>
      </c>
      <c r="E55" s="31"/>
      <c r="F55" s="26"/>
    </row>
    <row r="56" spans="1:6" ht="15" customHeight="1" x14ac:dyDescent="0.3">
      <c r="A56" s="32" t="s">
        <v>136</v>
      </c>
      <c r="B56" s="33">
        <v>1.7</v>
      </c>
      <c r="C56" s="33">
        <v>1.5</v>
      </c>
      <c r="D56" s="32" t="s">
        <v>137</v>
      </c>
      <c r="E56" s="31"/>
      <c r="F56" s="26"/>
    </row>
    <row r="57" spans="1:6" ht="15" customHeight="1" x14ac:dyDescent="0.3">
      <c r="A57" s="32" t="s">
        <v>10</v>
      </c>
      <c r="B57" s="33">
        <v>1.6</v>
      </c>
      <c r="C57" s="33">
        <v>1.4</v>
      </c>
      <c r="D57" s="32" t="s">
        <v>11</v>
      </c>
      <c r="E57" s="31"/>
      <c r="F57" s="26"/>
    </row>
    <row r="58" spans="1:6" ht="15" customHeight="1" x14ac:dyDescent="0.3">
      <c r="A58" s="32" t="s">
        <v>138</v>
      </c>
      <c r="B58" s="33">
        <v>2.4</v>
      </c>
      <c r="C58" s="33">
        <v>2.1</v>
      </c>
      <c r="D58" s="32" t="s">
        <v>139</v>
      </c>
      <c r="E58" s="31"/>
      <c r="F58" s="26"/>
    </row>
    <row r="59" spans="1:6" ht="15" customHeight="1" x14ac:dyDescent="0.3">
      <c r="A59" s="32" t="s">
        <v>38</v>
      </c>
      <c r="B59" s="33">
        <v>2.2000000000000002</v>
      </c>
      <c r="C59" s="33">
        <v>1.9</v>
      </c>
      <c r="D59" s="32" t="s">
        <v>39</v>
      </c>
      <c r="E59" s="31"/>
      <c r="F59" s="26"/>
    </row>
    <row r="60" spans="1:6" ht="15" customHeight="1" x14ac:dyDescent="0.3">
      <c r="A60" s="32" t="s">
        <v>140</v>
      </c>
      <c r="B60" s="33">
        <v>3</v>
      </c>
      <c r="C60" s="33">
        <v>2.6</v>
      </c>
      <c r="D60" s="32" t="s">
        <v>141</v>
      </c>
      <c r="E60" s="31"/>
      <c r="F60" s="26"/>
    </row>
    <row r="61" spans="1:6" ht="15" customHeight="1" x14ac:dyDescent="0.3">
      <c r="A61" s="32" t="s">
        <v>142</v>
      </c>
      <c r="B61" s="33">
        <v>2.8</v>
      </c>
      <c r="C61" s="33">
        <v>2.4</v>
      </c>
      <c r="D61" s="32" t="s">
        <v>143</v>
      </c>
      <c r="E61" s="31"/>
      <c r="F61" s="26"/>
    </row>
    <row r="62" spans="1:6" ht="15" customHeight="1" x14ac:dyDescent="0.3">
      <c r="A62" s="32" t="s">
        <v>144</v>
      </c>
      <c r="B62" s="33">
        <v>3.4</v>
      </c>
      <c r="C62" s="33">
        <v>3</v>
      </c>
      <c r="D62" s="32" t="s">
        <v>145</v>
      </c>
      <c r="E62" s="31"/>
      <c r="F62" s="26"/>
    </row>
    <row r="63" spans="1:6" ht="15" customHeight="1" x14ac:dyDescent="0.3">
      <c r="A63" s="32" t="s">
        <v>146</v>
      </c>
      <c r="B63" s="33">
        <v>3.1</v>
      </c>
      <c r="C63" s="33">
        <v>2.7</v>
      </c>
      <c r="D63" s="32" t="s">
        <v>147</v>
      </c>
      <c r="E63" s="31"/>
      <c r="F63" s="26"/>
    </row>
    <row r="64" spans="1:6" ht="15" customHeight="1" x14ac:dyDescent="0.3">
      <c r="A64" s="32" t="s">
        <v>148</v>
      </c>
      <c r="B64" s="33">
        <v>2.1</v>
      </c>
      <c r="C64" s="33">
        <v>1.9</v>
      </c>
      <c r="D64" s="32" t="s">
        <v>149</v>
      </c>
      <c r="E64" s="31"/>
      <c r="F64" s="26"/>
    </row>
    <row r="65" spans="1:6" ht="15" customHeight="1" x14ac:dyDescent="0.3">
      <c r="A65" s="32" t="s">
        <v>150</v>
      </c>
      <c r="B65" s="33">
        <v>2</v>
      </c>
      <c r="C65" s="33">
        <v>1.8</v>
      </c>
      <c r="D65" s="32" t="s">
        <v>151</v>
      </c>
      <c r="E65" s="31"/>
      <c r="F65" s="26"/>
    </row>
    <row r="66" spans="1:6" ht="15" customHeight="1" x14ac:dyDescent="0.3">
      <c r="A66" s="32" t="s">
        <v>152</v>
      </c>
      <c r="B66" s="33">
        <v>2.9</v>
      </c>
      <c r="C66" s="33">
        <v>2.6</v>
      </c>
      <c r="D66" s="32" t="s">
        <v>153</v>
      </c>
      <c r="E66" s="31"/>
      <c r="F66" s="26"/>
    </row>
    <row r="67" spans="1:6" ht="15" customHeight="1" x14ac:dyDescent="0.3">
      <c r="A67" s="32" t="s">
        <v>154</v>
      </c>
      <c r="B67" s="33">
        <v>2.7</v>
      </c>
      <c r="C67" s="33">
        <v>2.4</v>
      </c>
      <c r="D67" s="32" t="s">
        <v>155</v>
      </c>
      <c r="E67" s="31"/>
      <c r="F67" s="26"/>
    </row>
    <row r="68" spans="1:6" ht="15" customHeight="1" x14ac:dyDescent="0.3">
      <c r="A68" s="32" t="s">
        <v>156</v>
      </c>
      <c r="B68" s="33">
        <v>1.8</v>
      </c>
      <c r="C68" s="33">
        <v>2</v>
      </c>
      <c r="D68" s="32" t="s">
        <v>157</v>
      </c>
      <c r="E68" s="31"/>
      <c r="F68" s="26"/>
    </row>
    <row r="69" spans="1:6" ht="15" customHeight="1" x14ac:dyDescent="0.3">
      <c r="A69" s="32" t="s">
        <v>158</v>
      </c>
      <c r="B69" s="33">
        <v>1.7</v>
      </c>
      <c r="C69" s="33">
        <v>1.9</v>
      </c>
      <c r="D69" s="32" t="s">
        <v>159</v>
      </c>
      <c r="E69" s="31"/>
      <c r="F69" s="26"/>
    </row>
    <row r="70" spans="1:6" ht="15" customHeight="1" x14ac:dyDescent="0.3">
      <c r="A70" s="32" t="s">
        <v>160</v>
      </c>
      <c r="B70" s="33">
        <v>1.6</v>
      </c>
      <c r="C70" s="33">
        <v>1.8</v>
      </c>
      <c r="D70" s="32" t="s">
        <v>161</v>
      </c>
      <c r="E70" s="31"/>
      <c r="F70" s="26"/>
    </row>
    <row r="71" spans="1:6" ht="15" customHeight="1" x14ac:dyDescent="0.3">
      <c r="A71" s="32" t="s">
        <v>162</v>
      </c>
      <c r="B71" s="33">
        <v>2</v>
      </c>
      <c r="C71" s="33">
        <v>2.2000000000000002</v>
      </c>
      <c r="D71" s="32" t="s">
        <v>163</v>
      </c>
      <c r="E71" s="31"/>
      <c r="F71" s="26"/>
    </row>
    <row r="72" spans="1:6" ht="15" customHeight="1" x14ac:dyDescent="0.3">
      <c r="A72" s="32" t="s">
        <v>164</v>
      </c>
      <c r="B72" s="33">
        <v>1.9</v>
      </c>
      <c r="C72" s="33">
        <v>2.1</v>
      </c>
      <c r="D72" s="32" t="s">
        <v>165</v>
      </c>
      <c r="E72" s="31"/>
      <c r="F72" s="26"/>
    </row>
    <row r="73" spans="1:6" ht="15" customHeight="1" x14ac:dyDescent="0.3">
      <c r="A73" s="32" t="s">
        <v>166</v>
      </c>
      <c r="B73" s="33">
        <v>1.7</v>
      </c>
      <c r="C73" s="33">
        <v>1.8</v>
      </c>
      <c r="D73" s="32" t="s">
        <v>167</v>
      </c>
      <c r="E73" s="31"/>
      <c r="F73" s="26"/>
    </row>
    <row r="74" spans="1:6" ht="15" customHeight="1" x14ac:dyDescent="0.3">
      <c r="A74" s="32" t="s">
        <v>54</v>
      </c>
      <c r="B74" s="33">
        <v>1.9</v>
      </c>
      <c r="C74" s="33">
        <v>2</v>
      </c>
      <c r="D74" s="32" t="s">
        <v>55</v>
      </c>
      <c r="E74" s="31"/>
      <c r="F74" s="26"/>
    </row>
    <row r="75" spans="1:6" ht="15" customHeight="1" x14ac:dyDescent="0.3">
      <c r="A75" s="32" t="s">
        <v>168</v>
      </c>
      <c r="B75" s="33">
        <v>2.2999999999999998</v>
      </c>
      <c r="C75" s="33">
        <v>2.4</v>
      </c>
      <c r="D75" s="32" t="s">
        <v>169</v>
      </c>
      <c r="E75" s="31"/>
      <c r="F75" s="26"/>
    </row>
    <row r="76" spans="1:6" ht="15" customHeight="1" x14ac:dyDescent="0.3">
      <c r="A76" s="32" t="s">
        <v>170</v>
      </c>
      <c r="B76" s="33">
        <v>2.8</v>
      </c>
      <c r="C76" s="33">
        <v>2.9</v>
      </c>
      <c r="D76" s="32" t="s">
        <v>171</v>
      </c>
      <c r="E76" s="31"/>
      <c r="F76" s="26"/>
    </row>
    <row r="77" spans="1:6" ht="15" customHeight="1" x14ac:dyDescent="0.3">
      <c r="A77" s="32" t="s">
        <v>172</v>
      </c>
      <c r="B77" s="33">
        <v>2</v>
      </c>
      <c r="C77" s="33">
        <v>1.9</v>
      </c>
      <c r="D77" s="32" t="s">
        <v>173</v>
      </c>
      <c r="E77" s="31"/>
      <c r="F77" s="26"/>
    </row>
    <row r="78" spans="1:6" ht="15" customHeight="1" x14ac:dyDescent="0.3">
      <c r="A78" s="32" t="s">
        <v>174</v>
      </c>
      <c r="B78" s="33">
        <v>2.2000000000000002</v>
      </c>
      <c r="C78" s="33">
        <v>2.1</v>
      </c>
      <c r="D78" s="32" t="s">
        <v>175</v>
      </c>
      <c r="E78" s="31"/>
      <c r="F78" s="26"/>
    </row>
    <row r="79" spans="1:6" ht="15" customHeight="1" x14ac:dyDescent="0.3">
      <c r="A79" s="32" t="s">
        <v>176</v>
      </c>
      <c r="B79" s="33">
        <v>2.6</v>
      </c>
      <c r="C79" s="33">
        <v>2.5</v>
      </c>
      <c r="D79" s="32" t="s">
        <v>177</v>
      </c>
      <c r="E79" s="31"/>
      <c r="F79" s="26"/>
    </row>
    <row r="80" spans="1:6" ht="15" customHeight="1" x14ac:dyDescent="0.3">
      <c r="A80" s="32" t="s">
        <v>178</v>
      </c>
      <c r="B80" s="33">
        <v>3.1</v>
      </c>
      <c r="C80" s="33">
        <v>3</v>
      </c>
      <c r="D80" s="32" t="s">
        <v>179</v>
      </c>
      <c r="E80" s="31"/>
      <c r="F80" s="26"/>
    </row>
    <row r="81" spans="1:6" ht="15" customHeight="1" x14ac:dyDescent="0.3">
      <c r="A81" s="32" t="s">
        <v>180</v>
      </c>
      <c r="B81" s="33">
        <v>2.7</v>
      </c>
      <c r="C81" s="33">
        <v>2.5</v>
      </c>
      <c r="D81" s="32" t="s">
        <v>181</v>
      </c>
      <c r="E81" s="31"/>
      <c r="F81" s="26"/>
    </row>
    <row r="82" spans="1:6" ht="15" customHeight="1" x14ac:dyDescent="0.3">
      <c r="A82" s="32" t="s">
        <v>182</v>
      </c>
      <c r="B82" s="33">
        <v>2.6</v>
      </c>
      <c r="C82" s="33">
        <v>2.4</v>
      </c>
      <c r="D82" s="32" t="s">
        <v>183</v>
      </c>
      <c r="E82" s="31"/>
      <c r="F82" s="26"/>
    </row>
    <row r="83" spans="1:6" ht="15" customHeight="1" x14ac:dyDescent="0.3">
      <c r="A83" s="32" t="s">
        <v>184</v>
      </c>
      <c r="B83" s="33">
        <v>3.2</v>
      </c>
      <c r="C83" s="33">
        <v>3</v>
      </c>
      <c r="D83" s="32" t="s">
        <v>185</v>
      </c>
      <c r="E83" s="31"/>
      <c r="F83" s="26"/>
    </row>
    <row r="84" spans="1:6" ht="15" customHeight="1" x14ac:dyDescent="0.3">
      <c r="A84" s="32" t="s">
        <v>186</v>
      </c>
      <c r="B84" s="33">
        <v>3</v>
      </c>
      <c r="C84" s="33">
        <v>2.8</v>
      </c>
      <c r="D84" s="32" t="s">
        <v>187</v>
      </c>
      <c r="E84" s="31"/>
      <c r="F84" s="26"/>
    </row>
    <row r="85" spans="1:6" ht="15" customHeight="1" x14ac:dyDescent="0.3">
      <c r="A85" s="32" t="s">
        <v>30</v>
      </c>
      <c r="B85" s="33">
        <v>1.8</v>
      </c>
      <c r="C85" s="33">
        <v>2</v>
      </c>
      <c r="D85" s="32" t="s">
        <v>31</v>
      </c>
      <c r="E85" s="31"/>
      <c r="F85" s="26"/>
    </row>
    <row r="86" spans="1:6" ht="15" customHeight="1" x14ac:dyDescent="0.3">
      <c r="A86" s="32" t="s">
        <v>188</v>
      </c>
      <c r="B86" s="33">
        <v>2</v>
      </c>
      <c r="C86" s="33">
        <v>2.2000000000000002</v>
      </c>
      <c r="D86" s="32" t="s">
        <v>189</v>
      </c>
      <c r="E86" s="31"/>
      <c r="F86" s="26"/>
    </row>
    <row r="87" spans="1:6" ht="15" customHeight="1" x14ac:dyDescent="0.3">
      <c r="A87" s="32" t="s">
        <v>34</v>
      </c>
      <c r="B87" s="33">
        <v>1.7</v>
      </c>
      <c r="C87" s="33">
        <v>1.8</v>
      </c>
      <c r="D87" s="32" t="s">
        <v>35</v>
      </c>
      <c r="E87" s="31"/>
      <c r="F87" s="26"/>
    </row>
    <row r="88" spans="1:6" ht="15" customHeight="1" x14ac:dyDescent="0.3">
      <c r="A88" s="32" t="s">
        <v>190</v>
      </c>
      <c r="B88" s="33">
        <v>1.9</v>
      </c>
      <c r="C88" s="33">
        <v>2</v>
      </c>
      <c r="D88" s="32" t="s">
        <v>191</v>
      </c>
      <c r="E88" s="31"/>
      <c r="F88" s="26"/>
    </row>
    <row r="89" spans="1:6" ht="15" customHeight="1" x14ac:dyDescent="0.3">
      <c r="A89" s="32" t="s">
        <v>192</v>
      </c>
      <c r="B89" s="33">
        <v>2.2999999999999998</v>
      </c>
      <c r="C89" s="33">
        <v>2.4</v>
      </c>
      <c r="D89" s="32" t="s">
        <v>193</v>
      </c>
      <c r="E89" s="31"/>
      <c r="F89" s="26"/>
    </row>
    <row r="90" spans="1:6" ht="15" customHeight="1" x14ac:dyDescent="0.3">
      <c r="A90" s="32" t="s">
        <v>194</v>
      </c>
      <c r="B90" s="33">
        <v>2.7</v>
      </c>
      <c r="C90" s="33">
        <v>2.8</v>
      </c>
      <c r="D90" s="32" t="s">
        <v>195</v>
      </c>
      <c r="E90" s="31"/>
      <c r="F90" s="26"/>
    </row>
    <row r="91" spans="1:6" ht="15" customHeight="1" x14ac:dyDescent="0.3">
      <c r="A91" s="32" t="s">
        <v>196</v>
      </c>
      <c r="B91" s="33">
        <v>3.2</v>
      </c>
      <c r="C91" s="33">
        <v>3.3</v>
      </c>
      <c r="D91" s="32" t="s">
        <v>197</v>
      </c>
      <c r="E91" s="31"/>
      <c r="F91" s="26"/>
    </row>
    <row r="92" spans="1:6" ht="15" customHeight="1" x14ac:dyDescent="0.3">
      <c r="A92" s="32" t="s">
        <v>46</v>
      </c>
      <c r="B92" s="33">
        <v>2.1</v>
      </c>
      <c r="C92" s="33">
        <v>2</v>
      </c>
      <c r="D92" s="32" t="s">
        <v>47</v>
      </c>
      <c r="E92" s="31"/>
      <c r="F92" s="26"/>
    </row>
    <row r="93" spans="1:6" ht="15" customHeight="1" x14ac:dyDescent="0.3">
      <c r="A93" s="32" t="s">
        <v>198</v>
      </c>
      <c r="B93" s="33">
        <v>2.5</v>
      </c>
      <c r="C93" s="33">
        <v>2.4</v>
      </c>
      <c r="D93" s="32" t="s">
        <v>199</v>
      </c>
      <c r="E93" s="31"/>
      <c r="F93" s="26"/>
    </row>
    <row r="94" spans="1:6" ht="15" customHeight="1" x14ac:dyDescent="0.3">
      <c r="A94" s="32" t="s">
        <v>200</v>
      </c>
      <c r="B94" s="33">
        <v>2.9</v>
      </c>
      <c r="C94" s="33">
        <v>2.8</v>
      </c>
      <c r="D94" s="32" t="s">
        <v>201</v>
      </c>
      <c r="E94" s="31"/>
      <c r="F94" s="26"/>
    </row>
    <row r="95" spans="1:6" ht="15" customHeight="1" x14ac:dyDescent="0.3">
      <c r="A95" s="32" t="s">
        <v>202</v>
      </c>
      <c r="B95" s="33">
        <v>2.9</v>
      </c>
      <c r="C95" s="33">
        <v>2.7</v>
      </c>
      <c r="D95" s="32" t="s">
        <v>203</v>
      </c>
      <c r="E95" s="31"/>
      <c r="F95" s="26"/>
    </row>
    <row r="96" spans="1:6" ht="15" customHeight="1" x14ac:dyDescent="0.3">
      <c r="A96" s="32" t="s">
        <v>204</v>
      </c>
      <c r="B96" s="33">
        <v>2.7</v>
      </c>
      <c r="C96" s="33">
        <v>2.5</v>
      </c>
      <c r="D96" s="32" t="s">
        <v>205</v>
      </c>
      <c r="E96" s="31"/>
      <c r="F96" s="26"/>
    </row>
    <row r="97" spans="1:6" ht="15" customHeight="1" x14ac:dyDescent="0.3">
      <c r="A97" s="32" t="s">
        <v>206</v>
      </c>
      <c r="B97" s="33">
        <v>1.9</v>
      </c>
      <c r="C97" s="33">
        <v>2.1</v>
      </c>
      <c r="D97" s="32" t="s">
        <v>207</v>
      </c>
      <c r="E97" s="31"/>
      <c r="F97" s="26"/>
    </row>
    <row r="98" spans="1:6" ht="15" customHeight="1" x14ac:dyDescent="0.3">
      <c r="A98" s="32" t="s">
        <v>208</v>
      </c>
      <c r="B98" s="33">
        <v>2.1</v>
      </c>
      <c r="C98" s="33">
        <v>2.2999999999999998</v>
      </c>
      <c r="D98" s="32" t="s">
        <v>209</v>
      </c>
      <c r="E98" s="31"/>
      <c r="F98" s="26"/>
    </row>
    <row r="99" spans="1:6" ht="15" customHeight="1" x14ac:dyDescent="0.3">
      <c r="A99" s="32" t="s">
        <v>210</v>
      </c>
      <c r="B99" s="33">
        <v>1.8</v>
      </c>
      <c r="C99" s="33">
        <v>1.9</v>
      </c>
      <c r="D99" s="32" t="s">
        <v>211</v>
      </c>
      <c r="E99" s="31"/>
      <c r="F99" s="26"/>
    </row>
    <row r="100" spans="1:6" ht="15" customHeight="1" x14ac:dyDescent="0.3">
      <c r="A100" s="32" t="s">
        <v>212</v>
      </c>
      <c r="B100" s="33">
        <v>2</v>
      </c>
      <c r="C100" s="33">
        <v>2.1</v>
      </c>
      <c r="D100" s="32" t="s">
        <v>213</v>
      </c>
      <c r="E100" s="31"/>
      <c r="F100" s="26"/>
    </row>
    <row r="101" spans="1:6" ht="15" customHeight="1" x14ac:dyDescent="0.3">
      <c r="A101" s="32" t="s">
        <v>214</v>
      </c>
      <c r="B101" s="33">
        <v>2.4</v>
      </c>
      <c r="C101" s="33">
        <v>2.5</v>
      </c>
      <c r="D101" s="32" t="s">
        <v>215</v>
      </c>
      <c r="E101" s="31"/>
      <c r="F101" s="26"/>
    </row>
    <row r="102" spans="1:6" ht="15" customHeight="1" x14ac:dyDescent="0.3">
      <c r="A102" s="32" t="s">
        <v>216</v>
      </c>
      <c r="B102" s="33">
        <v>2.8</v>
      </c>
      <c r="C102" s="33">
        <v>2.9</v>
      </c>
      <c r="D102" s="32" t="s">
        <v>217</v>
      </c>
      <c r="E102" s="31"/>
      <c r="F102" s="26"/>
    </row>
    <row r="103" spans="1:6" ht="15" customHeight="1" x14ac:dyDescent="0.3">
      <c r="A103" s="32" t="s">
        <v>218</v>
      </c>
      <c r="B103" s="33">
        <v>2.2000000000000002</v>
      </c>
      <c r="C103" s="33">
        <v>2.1</v>
      </c>
      <c r="D103" s="32" t="s">
        <v>219</v>
      </c>
      <c r="E103" s="31"/>
      <c r="F103" s="26"/>
    </row>
    <row r="104" spans="1:6" ht="15" customHeight="1" x14ac:dyDescent="0.3">
      <c r="A104" s="32" t="s">
        <v>220</v>
      </c>
      <c r="B104" s="33">
        <v>2.6</v>
      </c>
      <c r="C104" s="33">
        <v>2.5</v>
      </c>
      <c r="D104" s="32" t="s">
        <v>221</v>
      </c>
      <c r="E104" s="31"/>
      <c r="F104" s="26"/>
    </row>
    <row r="105" spans="1:6" ht="15" customHeight="1" x14ac:dyDescent="0.3">
      <c r="A105" s="32" t="s">
        <v>222</v>
      </c>
      <c r="B105" s="33">
        <v>3</v>
      </c>
      <c r="C105" s="33">
        <v>2.9</v>
      </c>
      <c r="D105" s="32" t="s">
        <v>223</v>
      </c>
      <c r="E105" s="31"/>
      <c r="F105" s="26"/>
    </row>
    <row r="106" spans="1:6" ht="15" customHeight="1" x14ac:dyDescent="0.3">
      <c r="A106" s="32" t="s">
        <v>224</v>
      </c>
      <c r="B106" s="33">
        <v>2.9</v>
      </c>
      <c r="C106" s="33">
        <v>2.7</v>
      </c>
      <c r="D106" s="32" t="s">
        <v>225</v>
      </c>
      <c r="E106" s="31"/>
      <c r="F106" s="26"/>
    </row>
    <row r="107" spans="1:6" ht="15" customHeight="1" x14ac:dyDescent="0.3">
      <c r="A107" s="32" t="s">
        <v>226</v>
      </c>
      <c r="B107" s="33">
        <v>2.7</v>
      </c>
      <c r="C107" s="33">
        <v>2.5</v>
      </c>
      <c r="D107" s="32" t="s">
        <v>227</v>
      </c>
      <c r="E107" s="31"/>
      <c r="F107" s="26"/>
    </row>
    <row r="108" spans="1:6" ht="15" customHeight="1" x14ac:dyDescent="0.3">
      <c r="A108" s="32" t="s">
        <v>228</v>
      </c>
      <c r="B108" s="33">
        <v>2</v>
      </c>
      <c r="C108" s="33">
        <v>1.9</v>
      </c>
      <c r="D108" s="32" t="s">
        <v>229</v>
      </c>
      <c r="E108" s="31"/>
      <c r="F108" s="26"/>
    </row>
    <row r="109" spans="1:6" ht="15" customHeight="1" x14ac:dyDescent="0.3">
      <c r="A109" s="32" t="s">
        <v>230</v>
      </c>
      <c r="B109" s="33">
        <v>1.7</v>
      </c>
      <c r="C109" s="33">
        <v>1.6</v>
      </c>
      <c r="D109" s="32" t="s">
        <v>231</v>
      </c>
      <c r="E109" s="31"/>
      <c r="F109" s="26"/>
    </row>
    <row r="110" spans="1:6" ht="15" customHeight="1" x14ac:dyDescent="0.3">
      <c r="A110" s="32" t="s">
        <v>232</v>
      </c>
      <c r="B110" s="33">
        <v>2.2000000000000002</v>
      </c>
      <c r="C110" s="33">
        <v>2.1</v>
      </c>
      <c r="D110" s="32" t="s">
        <v>233</v>
      </c>
      <c r="E110" s="31"/>
      <c r="F110" s="26"/>
    </row>
    <row r="111" spans="1:6" ht="15" customHeight="1" x14ac:dyDescent="0.3">
      <c r="A111" s="32" t="s">
        <v>234</v>
      </c>
      <c r="B111" s="33">
        <v>1.9</v>
      </c>
      <c r="C111" s="33">
        <v>1.8</v>
      </c>
      <c r="D111" s="32" t="s">
        <v>235</v>
      </c>
      <c r="E111" s="31"/>
      <c r="F111" s="26"/>
    </row>
    <row r="112" spans="1:6" ht="15" customHeight="1" x14ac:dyDescent="0.3">
      <c r="A112" s="32" t="s">
        <v>236</v>
      </c>
      <c r="B112" s="33">
        <v>1.9</v>
      </c>
      <c r="C112" s="33">
        <v>1.7</v>
      </c>
      <c r="D112" s="32" t="s">
        <v>237</v>
      </c>
      <c r="E112" s="31"/>
      <c r="F112" s="26"/>
    </row>
    <row r="113" spans="1:6" ht="15" customHeight="1" x14ac:dyDescent="0.3">
      <c r="A113" s="32" t="s">
        <v>238</v>
      </c>
      <c r="B113" s="33">
        <v>2.1</v>
      </c>
      <c r="C113" s="33">
        <v>1.9</v>
      </c>
      <c r="D113" s="32" t="s">
        <v>239</v>
      </c>
      <c r="E113" s="31"/>
      <c r="F113" s="26"/>
    </row>
    <row r="114" spans="1:6" ht="15" customHeight="1" x14ac:dyDescent="0.3">
      <c r="A114" s="32" t="s">
        <v>240</v>
      </c>
      <c r="B114" s="33">
        <v>2.7</v>
      </c>
      <c r="C114" s="33">
        <v>2.4</v>
      </c>
      <c r="D114" s="32" t="s">
        <v>241</v>
      </c>
      <c r="E114" s="31"/>
      <c r="F114" s="26"/>
    </row>
    <row r="115" spans="1:6" ht="15" customHeight="1" x14ac:dyDescent="0.3">
      <c r="A115" s="32" t="s">
        <v>242</v>
      </c>
      <c r="B115" s="33">
        <v>3.1</v>
      </c>
      <c r="C115" s="33">
        <v>2.8</v>
      </c>
      <c r="D115" s="32" t="s">
        <v>243</v>
      </c>
      <c r="E115" s="31"/>
      <c r="F115" s="26"/>
    </row>
  </sheetData>
  <sheetProtection sheet="1" objects="1" scenarios="1"/>
  <pageMargins left="0.7" right="0.7" top="0.75" bottom="0.75" header="0.3" footer="0.3"/>
  <pageSetup orientation="portrait"/>
  <headerFooter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3"/>
  <dimension ref="A1:IV21"/>
  <sheetViews>
    <sheetView showGridLines="0" workbookViewId="0">
      <selection activeCell="B10" sqref="B10:C10"/>
    </sheetView>
  </sheetViews>
  <sheetFormatPr defaultColWidth="8.77734375" defaultRowHeight="15" customHeight="1" x14ac:dyDescent="0.3"/>
  <cols>
    <col min="1" max="256" width="8.77734375" style="23" customWidth="1"/>
  </cols>
  <sheetData>
    <row r="1" spans="1:5" ht="15" customHeight="1" x14ac:dyDescent="0.3">
      <c r="A1" s="34" t="s">
        <v>9</v>
      </c>
      <c r="B1" s="26"/>
      <c r="C1" s="35">
        <v>0</v>
      </c>
      <c r="D1" s="26"/>
      <c r="E1" s="26"/>
    </row>
    <row r="2" spans="1:5" ht="15" customHeight="1" x14ac:dyDescent="0.3">
      <c r="A2" s="34" t="s">
        <v>12</v>
      </c>
      <c r="B2" s="26"/>
      <c r="C2" s="26">
        <v>0.5</v>
      </c>
      <c r="D2" s="26"/>
      <c r="E2" s="26"/>
    </row>
    <row r="3" spans="1:5" ht="15" customHeight="1" x14ac:dyDescent="0.3">
      <c r="A3" s="26"/>
      <c r="B3" s="26"/>
      <c r="C3" s="35">
        <v>1</v>
      </c>
      <c r="D3" s="26"/>
      <c r="E3" s="26"/>
    </row>
    <row r="4" spans="1:5" ht="15" customHeight="1" x14ac:dyDescent="0.3">
      <c r="A4" s="26"/>
      <c r="B4" s="26"/>
      <c r="C4" s="26">
        <v>1.5</v>
      </c>
      <c r="D4" s="26"/>
      <c r="E4" s="26"/>
    </row>
    <row r="5" spans="1:5" ht="15" customHeight="1" x14ac:dyDescent="0.3">
      <c r="A5" s="26"/>
      <c r="B5" s="26"/>
      <c r="C5" s="35">
        <v>2</v>
      </c>
      <c r="D5" s="26"/>
      <c r="E5" s="26"/>
    </row>
    <row r="6" spans="1:5" ht="15" customHeight="1" x14ac:dyDescent="0.3">
      <c r="A6" s="26"/>
      <c r="B6" s="26"/>
      <c r="C6" s="26">
        <v>2.5</v>
      </c>
      <c r="D6" s="26"/>
      <c r="E6" s="26"/>
    </row>
    <row r="7" spans="1:5" ht="15" customHeight="1" x14ac:dyDescent="0.3">
      <c r="A7" s="26"/>
      <c r="B7" s="26"/>
      <c r="C7" s="35">
        <v>3</v>
      </c>
      <c r="D7" s="26"/>
      <c r="E7" s="26"/>
    </row>
    <row r="8" spans="1:5" ht="15" customHeight="1" x14ac:dyDescent="0.3">
      <c r="A8" s="26"/>
      <c r="B8" s="26"/>
      <c r="C8" s="26">
        <v>3.5</v>
      </c>
      <c r="D8" s="26"/>
      <c r="E8" s="26"/>
    </row>
    <row r="9" spans="1:5" ht="15" customHeight="1" x14ac:dyDescent="0.3">
      <c r="A9" s="26"/>
      <c r="B9" s="26"/>
      <c r="C9" s="35">
        <v>4</v>
      </c>
      <c r="D9" s="26"/>
      <c r="E9" s="26"/>
    </row>
    <row r="10" spans="1:5" ht="15" customHeight="1" x14ac:dyDescent="0.3">
      <c r="A10" s="26"/>
      <c r="B10" s="26"/>
      <c r="C10" s="26">
        <v>4.5</v>
      </c>
      <c r="D10" s="26"/>
      <c r="E10" s="26"/>
    </row>
    <row r="11" spans="1:5" ht="15" customHeight="1" x14ac:dyDescent="0.3">
      <c r="C11" s="35">
        <v>5</v>
      </c>
    </row>
    <row r="12" spans="1:5" ht="15" customHeight="1" x14ac:dyDescent="0.3">
      <c r="C12" s="26">
        <v>5.5</v>
      </c>
    </row>
    <row r="13" spans="1:5" ht="15" customHeight="1" x14ac:dyDescent="0.3">
      <c r="C13" s="35">
        <v>6</v>
      </c>
    </row>
    <row r="14" spans="1:5" ht="15" customHeight="1" x14ac:dyDescent="0.3">
      <c r="C14" s="26">
        <v>6.5</v>
      </c>
    </row>
    <row r="15" spans="1:5" ht="15" customHeight="1" x14ac:dyDescent="0.3">
      <c r="C15" s="35">
        <v>7</v>
      </c>
    </row>
    <row r="16" spans="1:5" ht="15" customHeight="1" x14ac:dyDescent="0.3">
      <c r="C16" s="26">
        <v>7.5</v>
      </c>
    </row>
    <row r="17" spans="3:3" ht="15" customHeight="1" x14ac:dyDescent="0.3">
      <c r="C17" s="35">
        <v>8</v>
      </c>
    </row>
    <row r="18" spans="3:3" ht="15" customHeight="1" x14ac:dyDescent="0.3">
      <c r="C18" s="26">
        <v>8.5</v>
      </c>
    </row>
    <row r="19" spans="3:3" ht="15" customHeight="1" x14ac:dyDescent="0.3">
      <c r="C19" s="35">
        <v>9</v>
      </c>
    </row>
    <row r="20" spans="3:3" ht="15" customHeight="1" x14ac:dyDescent="0.3">
      <c r="C20" s="35">
        <v>9.5</v>
      </c>
    </row>
    <row r="21" spans="3:3" ht="15" customHeight="1" x14ac:dyDescent="0.3">
      <c r="C21" s="26">
        <v>10</v>
      </c>
    </row>
  </sheetData>
  <sheetProtection sheet="1" objects="1" scenarios="1"/>
  <pageMargins left="0.7" right="0.7" top="0.75" bottom="0.75" header="0.3" footer="0.3"/>
  <pageSetup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Diver 1 Name</vt:lpstr>
      <vt:lpstr>Blank for Printing - 3mt</vt:lpstr>
      <vt:lpstr>DD Table</vt:lpstr>
      <vt:lpstr>Validation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Miller, Daniel</dc:creator>
  <cp:lastModifiedBy>Miller, Daniel</cp:lastModifiedBy>
  <cp:lastPrinted>2023-10-26T18:23:12Z</cp:lastPrinted>
  <dcterms:created xsi:type="dcterms:W3CDTF">2021-10-07T13:06:59Z</dcterms:created>
  <dcterms:modified xsi:type="dcterms:W3CDTF">2023-10-26T18:28:49Z</dcterms:modified>
</cp:coreProperties>
</file>