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d.docs.live.net/30cb329416888d55/Hockey/Tournaments/All American Classic/"/>
    </mc:Choice>
  </mc:AlternateContent>
  <xr:revisionPtr revIDLastSave="2" documentId="8_{E2CA335D-B0E3-A04B-9D2E-AD1AAE7093FB}" xr6:coauthVersionLast="47" xr6:coauthVersionMax="47" xr10:uidLastSave="{8EC93B0C-18FC-4DE2-A02F-AEA3AF13324B}"/>
  <bookViews>
    <workbookView xWindow="28680" yWindow="-5460" windowWidth="29040" windowHeight="15720" xr2:uid="{0DB8CC7A-8F06-4F6F-9E3C-64277A1D8414}"/>
  </bookViews>
  <sheets>
    <sheet name="Master" sheetId="1" r:id="rId1"/>
    <sheet name="10B" sheetId="3" r:id="rId2"/>
    <sheet name="10 Rec" sheetId="10" r:id="rId3"/>
    <sheet name="12B" sheetId="9" r:id="rId4"/>
    <sheet name="14B" sheetId="11" r:id="rId5"/>
    <sheet name="Teams" sheetId="2" r:id="rId6"/>
  </sheets>
  <definedNames>
    <definedName name="_xlnm._FilterDatabase" localSheetId="2" hidden="1">'10 Rec'!$A$1:$L$14</definedName>
    <definedName name="_xlnm._FilterDatabase" localSheetId="1" hidden="1">'10B'!$A$1:$L$10</definedName>
    <definedName name="_xlnm._FilterDatabase" localSheetId="3" hidden="1">'12B'!$A$1:$L$10</definedName>
    <definedName name="_xlnm._FilterDatabase" localSheetId="4" hidden="1">'14B'!$A$17:$A$23</definedName>
    <definedName name="_xlnm._FilterDatabase" localSheetId="0" hidden="1">Master!$A$1:$L$49</definedName>
    <definedName name="_xlnm._FilterDatabase" localSheetId="5" hidden="1">Teams!$A$1:$C$36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/>
  <c r="H2" i="2"/>
  <c r="I47" i="1"/>
  <c r="D47" i="1"/>
  <c r="H9" i="1"/>
  <c r="H14" i="1"/>
  <c r="F9" i="1"/>
  <c r="F14" i="1"/>
  <c r="D14" i="1"/>
  <c r="D12" i="1"/>
  <c r="D9" i="1"/>
  <c r="D45" i="1"/>
  <c r="I45" i="1"/>
  <c r="I43" i="1"/>
  <c r="D43" i="1"/>
  <c r="I42" i="1"/>
  <c r="D42" i="1"/>
  <c r="I41" i="1"/>
  <c r="D41" i="1"/>
  <c r="I39" i="1"/>
  <c r="D39" i="1"/>
  <c r="I36" i="1"/>
  <c r="D37" i="1"/>
  <c r="I37" i="1"/>
  <c r="H23" i="1"/>
  <c r="F23" i="1"/>
  <c r="D23" i="1"/>
  <c r="H18" i="1"/>
  <c r="F18" i="1"/>
  <c r="D18" i="1"/>
  <c r="H21" i="1"/>
  <c r="H19" i="1"/>
  <c r="F21" i="1"/>
  <c r="F19" i="1"/>
  <c r="D21" i="1"/>
  <c r="D19" i="1"/>
  <c r="I14" i="1" l="1"/>
  <c r="I9" i="1"/>
  <c r="I12" i="1"/>
  <c r="I23" i="1"/>
  <c r="I18" i="1"/>
  <c r="I19" i="1"/>
  <c r="I21" i="1"/>
  <c r="D17" i="1" l="1"/>
  <c r="H3" i="1"/>
  <c r="H4" i="1"/>
  <c r="H5" i="1"/>
  <c r="H6" i="1"/>
  <c r="H7" i="1"/>
  <c r="H8" i="1"/>
  <c r="H10" i="1"/>
  <c r="H13" i="1"/>
  <c r="H16" i="1"/>
  <c r="H20" i="1"/>
  <c r="H22" i="1"/>
  <c r="H24" i="1"/>
  <c r="H26" i="1"/>
  <c r="H28" i="1"/>
  <c r="H30" i="1"/>
  <c r="H32" i="1"/>
  <c r="H34" i="1"/>
  <c r="H11" i="1"/>
  <c r="H15" i="1"/>
  <c r="H25" i="1"/>
  <c r="H27" i="1"/>
  <c r="H29" i="1"/>
  <c r="H31" i="1"/>
  <c r="F3" i="1"/>
  <c r="F4" i="1"/>
  <c r="F5" i="1"/>
  <c r="F6" i="1"/>
  <c r="F7" i="1"/>
  <c r="F8" i="1"/>
  <c r="F10" i="1"/>
  <c r="F13" i="1"/>
  <c r="F16" i="1"/>
  <c r="F20" i="1"/>
  <c r="F22" i="1"/>
  <c r="F24" i="1"/>
  <c r="F26" i="1"/>
  <c r="F28" i="1"/>
  <c r="F30" i="1"/>
  <c r="F32" i="1"/>
  <c r="F34" i="1"/>
  <c r="F11" i="1"/>
  <c r="F15" i="1"/>
  <c r="F25" i="1"/>
  <c r="F27" i="1"/>
  <c r="F29" i="1"/>
  <c r="F31" i="1"/>
  <c r="H3" i="2"/>
  <c r="H4" i="2"/>
  <c r="H5" i="2"/>
  <c r="D5" i="1"/>
  <c r="D2" i="1"/>
  <c r="D3" i="1"/>
  <c r="D22" i="1"/>
  <c r="D4" i="1"/>
  <c r="D20" i="1"/>
  <c r="D24" i="1"/>
  <c r="D26" i="1"/>
  <c r="D27" i="1"/>
  <c r="D29" i="1"/>
  <c r="I49" i="1" l="1"/>
  <c r="I48" i="1"/>
  <c r="I34" i="1"/>
  <c r="I32" i="1"/>
  <c r="I5" i="1"/>
  <c r="I4" i="1"/>
  <c r="I22" i="1"/>
  <c r="I20" i="1"/>
  <c r="I16" i="1"/>
  <c r="I13" i="1"/>
  <c r="I29" i="1"/>
  <c r="I31" i="1"/>
  <c r="I10" i="1"/>
  <c r="I30" i="1"/>
  <c r="I15" i="1"/>
  <c r="I7" i="1"/>
  <c r="I27" i="1"/>
  <c r="I8" i="1"/>
  <c r="I44" i="1"/>
  <c r="I28" i="1"/>
  <c r="I11" i="1"/>
  <c r="I6" i="1"/>
  <c r="I25" i="1"/>
  <c r="I40" i="1"/>
  <c r="I26" i="1"/>
  <c r="I46" i="1"/>
  <c r="I38" i="1"/>
  <c r="I24" i="1"/>
  <c r="I3" i="1"/>
  <c r="D40" i="1"/>
  <c r="D38" i="1"/>
  <c r="D36" i="1"/>
  <c r="D35" i="1"/>
  <c r="D31" i="1"/>
  <c r="D28" i="1"/>
  <c r="H2" i="1"/>
  <c r="F2" i="1"/>
  <c r="D44" i="1" l="1"/>
  <c r="D30" i="1"/>
  <c r="D6" i="1"/>
  <c r="I2" i="1"/>
  <c r="D46" i="1" l="1"/>
  <c r="D32" i="1"/>
  <c r="D7" i="1"/>
  <c r="D48" i="1" l="1"/>
  <c r="D34" i="1"/>
  <c r="D8" i="1"/>
  <c r="A2" i="11" l="1" a="1"/>
  <c r="A2" i="11" s="1"/>
  <c r="D49" i="1"/>
  <c r="D11" i="1"/>
  <c r="D10" i="1"/>
  <c r="D15" i="1" l="1"/>
  <c r="D25" i="1"/>
  <c r="A2" i="9" s="1" a="1"/>
  <c r="A2" i="9" s="1"/>
  <c r="D16" i="1"/>
  <c r="D13" i="1"/>
  <c r="A2" i="3" l="1" a="1"/>
  <c r="A2" i="3" s="1"/>
  <c r="A2" i="10" a="1"/>
  <c r="A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<sst xmlns="http://schemas.openxmlformats.org/spreadsheetml/2006/main" count="363" uniqueCount="102">
  <si>
    <t>Date</t>
  </si>
  <si>
    <t>Start</t>
  </si>
  <si>
    <t>End</t>
  </si>
  <si>
    <t>Duration</t>
  </si>
  <si>
    <t>Rink</t>
  </si>
  <si>
    <t>Division</t>
  </si>
  <si>
    <t>Edge - East</t>
  </si>
  <si>
    <t>Edge - West</t>
  </si>
  <si>
    <t>Number</t>
  </si>
  <si>
    <t>Name</t>
  </si>
  <si>
    <t>Team #</t>
  </si>
  <si>
    <t>FIA</t>
  </si>
  <si>
    <t>Round</t>
  </si>
  <si>
    <t># of Teams</t>
  </si>
  <si>
    <t>Team 1 (Away)</t>
  </si>
  <si>
    <t>Team 2 (Home)</t>
  </si>
  <si>
    <t>Team #2</t>
  </si>
  <si>
    <t>Game (Away v. Home)</t>
  </si>
  <si>
    <t>Foothills Flyers</t>
  </si>
  <si>
    <t>10U - B</t>
  </si>
  <si>
    <t>WCHL Summit 10U B</t>
  </si>
  <si>
    <t>Colorado Springs Tigers 10U B</t>
  </si>
  <si>
    <t>Denver CC 10U Rec</t>
  </si>
  <si>
    <t>10U - Rec</t>
  </si>
  <si>
    <t>WCHl Summit 10U Rec</t>
  </si>
  <si>
    <t>Pikes Peak Catamounts 10U Rec</t>
  </si>
  <si>
    <t>Denver CC 12U B</t>
  </si>
  <si>
    <t>12U - B</t>
  </si>
  <si>
    <t>Arapahoe Warriors 12U B White</t>
  </si>
  <si>
    <t>Monument Rebels 14U B</t>
  </si>
  <si>
    <t>14U - B</t>
  </si>
  <si>
    <t>Pikes Peak Catamounts 14U B</t>
  </si>
  <si>
    <t>Arvada 14U B Black</t>
  </si>
  <si>
    <t>RMHF Lafayette 14U B</t>
  </si>
  <si>
    <t>10B-1</t>
  </si>
  <si>
    <t>10B-2</t>
  </si>
  <si>
    <t>10B-3</t>
  </si>
  <si>
    <t>10B-4</t>
  </si>
  <si>
    <t>10R-1</t>
  </si>
  <si>
    <t>10R-2</t>
  </si>
  <si>
    <t>10R-3</t>
  </si>
  <si>
    <t>10R-4</t>
  </si>
  <si>
    <t>12B-1</t>
  </si>
  <si>
    <t>12B-2</t>
  </si>
  <si>
    <t>12B-3</t>
  </si>
  <si>
    <t>12B-4</t>
  </si>
  <si>
    <t>14B-1</t>
  </si>
  <si>
    <t>14B-2</t>
  </si>
  <si>
    <t>14B-3</t>
  </si>
  <si>
    <t>14B-4</t>
  </si>
  <si>
    <t>14B-5</t>
  </si>
  <si>
    <t>14B-6</t>
  </si>
  <si>
    <t>10B</t>
  </si>
  <si>
    <t>10B Seed #1</t>
  </si>
  <si>
    <t>10B Seed #4</t>
  </si>
  <si>
    <t>Semi</t>
  </si>
  <si>
    <t>10B Seed #2</t>
  </si>
  <si>
    <t>10B Seed #3</t>
  </si>
  <si>
    <t>10B Winner 1v4</t>
  </si>
  <si>
    <t>10B Winner 2v3</t>
  </si>
  <si>
    <t>Champ.</t>
  </si>
  <si>
    <t>10R Seed #4</t>
  </si>
  <si>
    <t>10R Seed #2</t>
  </si>
  <si>
    <t>10R Seed #3</t>
  </si>
  <si>
    <t>12B Seed #1</t>
  </si>
  <si>
    <t>12B Seed #4</t>
  </si>
  <si>
    <t>12B Seed #2</t>
  </si>
  <si>
    <t>12B Seed #3</t>
  </si>
  <si>
    <t>14B Seed #1</t>
  </si>
  <si>
    <t>14B Seed #4</t>
  </si>
  <si>
    <t>14B Seed #2</t>
  </si>
  <si>
    <t>14B Seed #3</t>
  </si>
  <si>
    <t>10R Winner 1v4</t>
  </si>
  <si>
    <t>10R Winner 2v3</t>
  </si>
  <si>
    <t>12B Winner 1v4</t>
  </si>
  <si>
    <t>12B Winner 2v3</t>
  </si>
  <si>
    <t>14B Winner 1v4</t>
  </si>
  <si>
    <t>14B Winner 2v3</t>
  </si>
  <si>
    <t>14B Seed #5</t>
  </si>
  <si>
    <t>14B Seed #6</t>
  </si>
  <si>
    <t>Cons</t>
  </si>
  <si>
    <t>N/A</t>
  </si>
  <si>
    <t>14B</t>
  </si>
  <si>
    <t>10 Rec</t>
  </si>
  <si>
    <t>12B</t>
  </si>
  <si>
    <t>10B Division Teams</t>
  </si>
  <si>
    <t>12B Division Teams</t>
  </si>
  <si>
    <t>10 Rec Division Teams</t>
  </si>
  <si>
    <t>14B Division Teams</t>
  </si>
  <si>
    <t>Colorado Extreme 14U B</t>
  </si>
  <si>
    <t>10R-5</t>
  </si>
  <si>
    <t>10R-6</t>
  </si>
  <si>
    <t>Grand Junction River Hawks 10U Rec</t>
  </si>
  <si>
    <t>10R Seed #1</t>
  </si>
  <si>
    <t>10R Seed #5</t>
  </si>
  <si>
    <t>10R Seed #6</t>
  </si>
  <si>
    <t>Hold for 8U Practice</t>
  </si>
  <si>
    <t>8U</t>
  </si>
  <si>
    <t>Not Used</t>
  </si>
  <si>
    <t>Denver CC 10U B</t>
  </si>
  <si>
    <t>Littleton Hawks 10U Rec</t>
  </si>
  <si>
    <t>Pikes Peak Catamounts 12U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</si>
</sst>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[$-F400]h:mm:ss\ AM/PM"/>
    <numFmt numFmtId="166" formatCode="[$-409]h:mm\ AM/PM;@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7">
    <xf numFmtId="0" fontId="0" fillId="0" borderId="0" xfId="0"/>
    <xf numFmtId="18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0" xfId="0" applyNumberFormat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6" fontId="0" fillId="0" borderId="0" xfId="0" applyNumberFormat="1" applyAlignment="1">
      <alignment horizontal="center"/>
    </xf>
    <xf numFmtId="0" fontId="0" fillId="2" borderId="10" xfId="0" applyFill="1" applyBorder="1"/>
    <xf numFmtId="0" fontId="0" fillId="2" borderId="11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0" xfId="0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164" fontId="1" fillId="2" borderId="9" xfId="0" applyNumberFormat="1" applyFont="1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164" fontId="0" fillId="2" borderId="10" xfId="0" applyNumberFormat="1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15" xfId="0" applyBorder="1" applyAlignment="1">
      <alignment horizontal="center"/>
    </xf>
    <xf numFmtId="1" fontId="0" fillId="0" borderId="15" xfId="0" applyNumberFormat="1" applyBorder="1" applyAlignment="1">
      <alignment horizontal="center"/>
    </xf>
  </cellXfs>
  <cellStyles count="1">
    <cellStyle name="Normal" xfId="0" builtinId="0"/>
  </cellStyles>
  <dxfs count="14"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23" formatCode="h:mm\ AM/PM"/>
      <fill>
        <patternFill patternType="none">
          <bgColor auto="1"/>
        </patternFill>
      </fill>
    </dxf>
    <dxf>
      <numFmt numFmtId="23" formatCode="h:mm\ AM/PM"/>
      <fill>
        <patternFill patternType="none">
          <bgColor auto="1"/>
        </patternFill>
      </fill>
    </dxf>
    <dxf>
      <numFmt numFmtId="164" formatCode="[$-F800]dddd\,\ mmmm\ dd\,\ yyyy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AB9B81-BC09-4E59-B717-A05E71061F52}" name="Table2" displayName="Table2" ref="A1:L49" totalsRowShown="0" headerRowDxfId="13" dataDxfId="12">
  <autoFilter ref="A1:L49" xr:uid="{C145CA00-30F4-4007-A4E5-F2E6BFF91169}"/>
  <tableColumns count="12">
    <tableColumn id="1" xr3:uid="{BD938FCF-7F06-4303-956F-4713E1F86961}" name="Date" dataDxfId="11"/>
    <tableColumn id="2" xr3:uid="{E483B922-BFF4-4BF3-9D9B-FBC82F1AE14A}" name="Start" dataDxfId="10"/>
    <tableColumn id="3" xr3:uid="{9EA4B1AF-303C-4F74-9F94-BA39748011ED}" name="End" dataDxfId="9"/>
    <tableColumn id="4" xr3:uid="{27E07C7D-5E90-4B9E-869B-B14F54EB1061}" name="Duration" dataDxfId="8">
      <calculatedColumnFormula>(Table2[[#This Row],[End]]-Table2[[#This Row],[Start]])*1440</calculatedColumnFormula>
    </tableColumn>
    <tableColumn id="5" xr3:uid="{98A2CD24-767F-4E3A-9863-8229B12AF4E2}" name="Team #" dataDxfId="7"/>
    <tableColumn id="6" xr3:uid="{AD4F4583-3835-4B9B-A070-FECF63350F99}" name="Team 1 (Away)" dataDxfId="6"/>
    <tableColumn id="7" xr3:uid="{329DC914-0798-465F-91A6-16941474A16B}" name="Team #2" dataDxfId="5"/>
    <tableColumn id="8" xr3:uid="{66903712-FDC8-4A43-978E-355699F5D615}" name="Team 2 (Home)" dataDxfId="4"/>
    <tableColumn id="9" xr3:uid="{DE949443-4371-4083-8560-923BD37CA93F}" name="Game (Away v. Home)" dataDxfId="3"/>
    <tableColumn id="10" xr3:uid="{29354F7D-1F60-4341-96AC-732F39E7A5FF}" name="Division" dataDxfId="2">
      <calculatedColumnFormula>_xlfn.XLOOKUP(Table2[[#This Row],[Team '#]],Teams!A2:C19,3,FALSE)</calculatedColumnFormula>
    </tableColumn>
    <tableColumn id="11" xr3:uid="{1CB428E6-0DEF-45AB-86E5-C5731A305B54}" name="Round" dataDxfId="1"/>
    <tableColumn id="12" xr3:uid="{CC88F424-26B9-4675-963D-5776FCC3B762}" name="Rink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5CA00-30F4-4007-A4E5-F2E6BFF91169}">
  <sheetPr>
    <pageSetUpPr fitToPage="1"/>
  </sheetPr>
  <dimension ref="A1:L75"/>
  <sheetViews>
    <sheetView tabSelected="1" zoomScaleNormal="100" workbookViewId="0">
      <selection activeCell="I14" sqref="I14"/>
    </sheetView>
  </sheetViews>
  <sheetFormatPr defaultColWidth="8.81640625" defaultRowHeight="14.5" x14ac:dyDescent="0.35"/>
  <cols>
    <col min="1" max="1" width="25" style="5" customWidth="1"/>
    <col min="2" max="2" width="9.81640625" bestFit="1" customWidth="1"/>
    <col min="3" max="3" width="9" bestFit="1" customWidth="1"/>
    <col min="4" max="4" width="13.453125" bestFit="1" customWidth="1"/>
    <col min="5" max="5" width="11.81640625" style="3" hidden="1" customWidth="1"/>
    <col min="6" max="6" width="39.453125" style="3" hidden="1" customWidth="1"/>
    <col min="7" max="7" width="11.81640625" style="3" hidden="1" customWidth="1"/>
    <col min="8" max="8" width="39.453125" style="3" hidden="1" customWidth="1"/>
    <col min="9" max="9" width="74.453125" style="3" customWidth="1"/>
    <col min="10" max="10" width="13" style="3" customWidth="1"/>
    <col min="11" max="11" width="11.453125" style="3" hidden="1" customWidth="1"/>
    <col min="12" max="12" width="11" style="3" bestFit="1" customWidth="1"/>
  </cols>
  <sheetData>
    <row r="1" spans="1:12" ht="15.75" customHeight="1" x14ac:dyDescent="0.35">
      <c r="A1" s="34" t="s">
        <v>0</v>
      </c>
      <c r="B1" s="4" t="s">
        <v>1</v>
      </c>
      <c r="C1" s="4" t="s">
        <v>2</v>
      </c>
      <c r="D1" s="4" t="s">
        <v>3</v>
      </c>
      <c r="E1" s="4" t="s">
        <v>10</v>
      </c>
      <c r="F1" s="4" t="s">
        <v>14</v>
      </c>
      <c r="G1" s="4" t="s">
        <v>16</v>
      </c>
      <c r="H1" s="4" t="s">
        <v>15</v>
      </c>
      <c r="I1" s="4" t="s">
        <v>17</v>
      </c>
      <c r="J1" s="4" t="s">
        <v>5</v>
      </c>
      <c r="K1" s="4" t="s">
        <v>12</v>
      </c>
      <c r="L1" s="4" t="s">
        <v>4</v>
      </c>
    </row>
    <row r="2" spans="1:12" x14ac:dyDescent="0.35">
      <c r="A2" s="5">
        <v>45968</v>
      </c>
      <c r="B2" s="1">
        <v>0.3125</v>
      </c>
      <c r="C2" s="1">
        <v>0.35416666666666669</v>
      </c>
      <c r="D2" s="2">
        <f>(Table2[[#This Row],[End]]-Table2[[#This Row],[Start]])*1440</f>
        <v>60.000000000000028</v>
      </c>
      <c r="E2" s="3" t="s">
        <v>34</v>
      </c>
      <c r="F2" s="3" t="str">
        <f>VLOOKUP(E2,Teams!$A$2:$B$114,2,FALSE)</f>
        <v>Foothills Flyers</v>
      </c>
      <c r="G2" s="3" t="s">
        <v>35</v>
      </c>
      <c r="H2" s="3" t="str">
        <f>VLOOKUP(G2,Teams!$A$2:$B$114,2,FALSE)</f>
        <v>WCHL Summit 10U B</v>
      </c>
      <c r="I2" s="3" t="str">
        <f t="shared" ref="I2:I16" si="0">F2&amp;" "&amp;"v."&amp;" "&amp;H2</f>
        <v>Foothills Flyers v. WCHL Summit 10U B</v>
      </c>
      <c r="J2" s="3" t="s">
        <v>52</v>
      </c>
      <c r="K2" s="3">
        <v>1</v>
      </c>
      <c r="L2" s="3" t="s">
        <v>6</v>
      </c>
    </row>
    <row r="3" spans="1:12" x14ac:dyDescent="0.35">
      <c r="A3" s="5">
        <v>45968</v>
      </c>
      <c r="B3" s="1">
        <v>0.36458333333333331</v>
      </c>
      <c r="C3" s="1">
        <v>0.40625</v>
      </c>
      <c r="D3" s="2">
        <f>(Table2[[#This Row],[End]]-Table2[[#This Row],[Start]])*1440</f>
        <v>60.000000000000028</v>
      </c>
      <c r="E3" s="3" t="s">
        <v>36</v>
      </c>
      <c r="F3" s="3" t="str">
        <f>VLOOKUP(E3,Teams!$A$2:$B$114,2,FALSE)</f>
        <v>Colorado Springs Tigers 10U B</v>
      </c>
      <c r="G3" s="3" t="s">
        <v>37</v>
      </c>
      <c r="H3" s="3" t="str">
        <f>VLOOKUP(G3,Teams!$A$2:$B$114,2,FALSE)</f>
        <v>Denver CC 10U B</v>
      </c>
      <c r="I3" s="3" t="str">
        <f t="shared" si="0"/>
        <v>Colorado Springs Tigers 10U B v. Denver CC 10U B</v>
      </c>
      <c r="J3" s="3" t="s">
        <v>52</v>
      </c>
      <c r="K3" s="3">
        <v>1</v>
      </c>
      <c r="L3" s="3" t="s">
        <v>6</v>
      </c>
    </row>
    <row r="4" spans="1:12" x14ac:dyDescent="0.35">
      <c r="A4" s="5">
        <v>45968</v>
      </c>
      <c r="B4" s="1">
        <v>0.41666666666666669</v>
      </c>
      <c r="C4" s="1">
        <v>0.45833333333333331</v>
      </c>
      <c r="D4" s="2">
        <f>(Table2[[#This Row],[End]]-Table2[[#This Row],[Start]])*1440</f>
        <v>59.999999999999943</v>
      </c>
      <c r="E4" s="3" t="s">
        <v>38</v>
      </c>
      <c r="F4" s="3" t="str">
        <f>VLOOKUP(E4,Teams!$A$2:$B$114,2,FALSE)</f>
        <v>Denver CC 10U Rec</v>
      </c>
      <c r="G4" s="3" t="s">
        <v>39</v>
      </c>
      <c r="H4" s="3" t="str">
        <f>VLOOKUP(G4,Teams!$A$2:$B$114,2,FALSE)</f>
        <v>Foothills Flyers</v>
      </c>
      <c r="I4" s="3" t="str">
        <f t="shared" si="0"/>
        <v>Denver CC 10U Rec v. Foothills Flyers</v>
      </c>
      <c r="J4" s="3" t="s">
        <v>83</v>
      </c>
      <c r="K4" s="3">
        <v>1</v>
      </c>
      <c r="L4" s="3" t="s">
        <v>6</v>
      </c>
    </row>
    <row r="5" spans="1:12" x14ac:dyDescent="0.35">
      <c r="A5" s="5">
        <v>45968</v>
      </c>
      <c r="B5" s="1">
        <v>0.46875</v>
      </c>
      <c r="C5" s="1">
        <v>0.51041666666666663</v>
      </c>
      <c r="D5" s="2">
        <f>(Table2[[#This Row],[End]]-Table2[[#This Row],[Start]])*1440</f>
        <v>59.999999999999943</v>
      </c>
      <c r="E5" s="3" t="s">
        <v>40</v>
      </c>
      <c r="F5" s="3" t="str">
        <f>VLOOKUP(E5,Teams!$A$2:$B$114,2,FALSE)</f>
        <v>WCHl Summit 10U Rec</v>
      </c>
      <c r="G5" s="3" t="s">
        <v>41</v>
      </c>
      <c r="H5" s="3" t="str">
        <f>VLOOKUP(G5,Teams!$A$2:$B$114,2,FALSE)</f>
        <v>Pikes Peak Catamounts 10U Rec</v>
      </c>
      <c r="I5" s="3" t="str">
        <f t="shared" si="0"/>
        <v>WCHl Summit 10U Rec v. Pikes Peak Catamounts 10U Rec</v>
      </c>
      <c r="J5" s="3" t="s">
        <v>83</v>
      </c>
      <c r="K5" s="3">
        <v>1</v>
      </c>
      <c r="L5" s="3" t="s">
        <v>6</v>
      </c>
    </row>
    <row r="6" spans="1:12" x14ac:dyDescent="0.35">
      <c r="A6" s="5">
        <v>45968</v>
      </c>
      <c r="B6" s="1">
        <v>0.52083333333333337</v>
      </c>
      <c r="C6" s="1">
        <v>0.57291666666666663</v>
      </c>
      <c r="D6" s="2">
        <f>(Table2[[#This Row],[End]]-Table2[[#This Row],[Start]])*1440</f>
        <v>74.999999999999886</v>
      </c>
      <c r="E6" s="3" t="s">
        <v>42</v>
      </c>
      <c r="F6" s="3" t="str">
        <f>VLOOKUP(E6,Teams!$A$2:$B$114,2,FALSE)</f>
        <v>Denver CC 12U B</v>
      </c>
      <c r="G6" s="3" t="s">
        <v>43</v>
      </c>
      <c r="H6" s="3" t="str">
        <f>VLOOKUP(G6,Teams!$A$2:$B$114,2,FALSE)</f>
        <v>Foothills Flyers</v>
      </c>
      <c r="I6" s="3" t="str">
        <f t="shared" si="0"/>
        <v>Denver CC 12U B v. Foothills Flyers</v>
      </c>
      <c r="J6" s="3" t="s">
        <v>84</v>
      </c>
      <c r="K6" s="3">
        <v>1</v>
      </c>
      <c r="L6" s="3" t="s">
        <v>6</v>
      </c>
    </row>
    <row r="7" spans="1:12" x14ac:dyDescent="0.35">
      <c r="A7" s="5">
        <v>45968</v>
      </c>
      <c r="B7" s="1">
        <v>0.58333333333333337</v>
      </c>
      <c r="C7" s="1">
        <v>0.63541666666666663</v>
      </c>
      <c r="D7" s="2">
        <f>(Table2[[#This Row],[End]]-Table2[[#This Row],[Start]])*1440</f>
        <v>74.999999999999886</v>
      </c>
      <c r="E7" s="3" t="s">
        <v>44</v>
      </c>
      <c r="F7" s="3" t="str">
        <f>VLOOKUP(E7,Teams!$A$2:$B$114,2,FALSE)</f>
        <v>Arapahoe Warriors 12U B White</v>
      </c>
      <c r="G7" s="3" t="s">
        <v>45</v>
      </c>
      <c r="H7" s="3" t="str">
        <f>VLOOKUP(G7,Teams!$A$2:$B$114,2,FALSE)</f>
        <v>Pikes Peak Catamounts 12U B</v>
      </c>
      <c r="I7" s="3" t="str">
        <f t="shared" si="0"/>
        <v>Arapahoe Warriors 12U B White v. Pikes Peak Catamounts 12U B</v>
      </c>
      <c r="J7" s="3" t="s">
        <v>84</v>
      </c>
      <c r="K7" s="3">
        <v>1</v>
      </c>
      <c r="L7" s="3" t="s">
        <v>6</v>
      </c>
    </row>
    <row r="8" spans="1:12" x14ac:dyDescent="0.35">
      <c r="A8" s="5">
        <v>45968</v>
      </c>
      <c r="B8" s="1">
        <v>0.64583333333333337</v>
      </c>
      <c r="C8" s="1">
        <v>0.69791666666666663</v>
      </c>
      <c r="D8" s="2">
        <f>(Table2[[#This Row],[End]]-Table2[[#This Row],[Start]])*1440</f>
        <v>74.999999999999886</v>
      </c>
      <c r="E8" s="3" t="s">
        <v>46</v>
      </c>
      <c r="F8" s="3" t="str">
        <f>VLOOKUP(E8,Teams!$A$2:$B$114,2,FALSE)</f>
        <v>Monument Rebels 14U B</v>
      </c>
      <c r="G8" s="3" t="s">
        <v>47</v>
      </c>
      <c r="H8" s="3" t="str">
        <f>VLOOKUP(G8,Teams!$A$2:$B$114,2,FALSE)</f>
        <v>Foothills Flyers</v>
      </c>
      <c r="I8" s="3" t="str">
        <f t="shared" si="0"/>
        <v>Monument Rebels 14U B v. Foothills Flyers</v>
      </c>
      <c r="J8" s="3" t="s">
        <v>82</v>
      </c>
      <c r="K8" s="3">
        <v>1</v>
      </c>
      <c r="L8" s="3" t="s">
        <v>6</v>
      </c>
    </row>
    <row r="9" spans="1:12" x14ac:dyDescent="0.35">
      <c r="A9" s="5">
        <v>45968</v>
      </c>
      <c r="B9" s="1">
        <v>0.66666666666666663</v>
      </c>
      <c r="C9" s="1">
        <v>0.70833333333333337</v>
      </c>
      <c r="D9" s="2">
        <f>(Table2[[#This Row],[End]]-Table2[[#This Row],[Start]])*1440</f>
        <v>60.000000000000107</v>
      </c>
      <c r="E9" s="3" t="s">
        <v>90</v>
      </c>
      <c r="F9" s="3" t="str">
        <f>VLOOKUP(E9,Teams!$A$2:$B$114,2,FALSE)</f>
        <v>Grand Junction River Hawks 10U Rec</v>
      </c>
      <c r="G9" s="3" t="s">
        <v>91</v>
      </c>
      <c r="H9" s="3" t="str">
        <f>VLOOKUP(G9,Teams!$A$2:$B$114,2,FALSE)</f>
        <v>Littleton Hawks 10U Rec</v>
      </c>
      <c r="I9" s="3" t="str">
        <f t="shared" si="0"/>
        <v>Grand Junction River Hawks 10U Rec v. Littleton Hawks 10U Rec</v>
      </c>
      <c r="J9" s="3" t="s">
        <v>83</v>
      </c>
      <c r="K9" s="3">
        <v>1</v>
      </c>
      <c r="L9" s="3" t="s">
        <v>11</v>
      </c>
    </row>
    <row r="10" spans="1:12" x14ac:dyDescent="0.35">
      <c r="A10" s="5">
        <v>45968</v>
      </c>
      <c r="B10" s="1">
        <v>0.70833333333333337</v>
      </c>
      <c r="C10" s="1">
        <v>0.76041666666666663</v>
      </c>
      <c r="D10" s="2">
        <f>(Table2[[#This Row],[End]]-Table2[[#This Row],[Start]])*1440</f>
        <v>74.999999999999886</v>
      </c>
      <c r="E10" s="3" t="s">
        <v>48</v>
      </c>
      <c r="F10" s="3" t="str">
        <f>VLOOKUP(E10,Teams!$A$2:$B$114,2,FALSE)</f>
        <v>Pikes Peak Catamounts 14U B</v>
      </c>
      <c r="G10" s="3" t="s">
        <v>49</v>
      </c>
      <c r="H10" s="3" t="str">
        <f>VLOOKUP(G10,Teams!$A$2:$B$114,2,FALSE)</f>
        <v>Arvada 14U B Black</v>
      </c>
      <c r="I10" s="3" t="str">
        <f t="shared" si="0"/>
        <v>Pikes Peak Catamounts 14U B v. Arvada 14U B Black</v>
      </c>
      <c r="J10" s="3" t="s">
        <v>82</v>
      </c>
      <c r="K10" s="3">
        <v>1</v>
      </c>
      <c r="L10" s="3" t="s">
        <v>6</v>
      </c>
    </row>
    <row r="11" spans="1:12" x14ac:dyDescent="0.35">
      <c r="A11" s="5">
        <v>45968</v>
      </c>
      <c r="B11" s="1">
        <v>0.71875</v>
      </c>
      <c r="C11" s="1">
        <v>0.77083333333333337</v>
      </c>
      <c r="D11" s="2">
        <f>(Table2[[#This Row],[End]]-Table2[[#This Row],[Start]])*1440</f>
        <v>75.000000000000057</v>
      </c>
      <c r="E11" s="2" t="s">
        <v>50</v>
      </c>
      <c r="F11" s="3" t="str">
        <f>VLOOKUP(E11,Teams!$A$2:$B$114,2,FALSE)</f>
        <v>RMHF Lafayette 14U B</v>
      </c>
      <c r="G11" s="3" t="s">
        <v>51</v>
      </c>
      <c r="H11" s="3" t="str">
        <f>VLOOKUP(G11,Teams!$A$2:$B$114,2,FALSE)</f>
        <v>Colorado Extreme 14U B</v>
      </c>
      <c r="I11" s="3" t="str">
        <f t="shared" si="0"/>
        <v>RMHF Lafayette 14U B v. Colorado Extreme 14U B</v>
      </c>
      <c r="J11" s="3" t="s">
        <v>82</v>
      </c>
      <c r="K11" s="3">
        <v>1</v>
      </c>
      <c r="L11" s="3" t="s">
        <v>7</v>
      </c>
    </row>
    <row r="12" spans="1:12" x14ac:dyDescent="0.35">
      <c r="A12" s="5">
        <v>45968</v>
      </c>
      <c r="B12" s="1">
        <v>0.71875</v>
      </c>
      <c r="C12" s="1">
        <v>0.76041666666666663</v>
      </c>
      <c r="D12" s="2">
        <f>(Table2[[#This Row],[End]]-Table2[[#This Row],[Start]])*1440</f>
        <v>59.999999999999943</v>
      </c>
      <c r="F12" s="3" t="s">
        <v>96</v>
      </c>
      <c r="H12" s="3" t="s">
        <v>96</v>
      </c>
      <c r="I12" s="3" t="str">
        <f t="shared" si="0"/>
        <v>Hold for 8U Practice v. Hold for 8U Practice</v>
      </c>
      <c r="J12" s="3" t="s">
        <v>97</v>
      </c>
      <c r="K12" s="3" t="s">
        <v>81</v>
      </c>
      <c r="L12" s="3" t="s">
        <v>11</v>
      </c>
    </row>
    <row r="13" spans="1:12" x14ac:dyDescent="0.35">
      <c r="A13" s="5">
        <v>45968</v>
      </c>
      <c r="B13" s="1">
        <v>0.77083333333333337</v>
      </c>
      <c r="C13" s="1">
        <v>0.8125</v>
      </c>
      <c r="D13" s="2">
        <f>(Table2[[#This Row],[End]]-Table2[[#This Row],[Start]])*1440</f>
        <v>59.999999999999943</v>
      </c>
      <c r="E13" s="3" t="s">
        <v>38</v>
      </c>
      <c r="F13" s="3" t="str">
        <f>VLOOKUP(E13,Teams!$A$2:$B$114,2,FALSE)</f>
        <v>Denver CC 10U Rec</v>
      </c>
      <c r="G13" s="3" t="s">
        <v>40</v>
      </c>
      <c r="H13" s="3" t="str">
        <f>VLOOKUP(G13,Teams!$A$2:$B$114,2,FALSE)</f>
        <v>WCHl Summit 10U Rec</v>
      </c>
      <c r="I13" s="3" t="str">
        <f t="shared" si="0"/>
        <v>Denver CC 10U Rec v. WCHl Summit 10U Rec</v>
      </c>
      <c r="J13" s="3" t="s">
        <v>83</v>
      </c>
      <c r="K13" s="3">
        <v>2</v>
      </c>
      <c r="L13" s="3" t="s">
        <v>6</v>
      </c>
    </row>
    <row r="14" spans="1:12" x14ac:dyDescent="0.35">
      <c r="A14" s="5">
        <v>45968</v>
      </c>
      <c r="B14" s="1">
        <v>0.77083333333333337</v>
      </c>
      <c r="C14" s="1">
        <v>0.8125</v>
      </c>
      <c r="D14" s="2">
        <f>(Table2[[#This Row],[End]]-Table2[[#This Row],[Start]])*1440</f>
        <v>59.999999999999943</v>
      </c>
      <c r="E14" s="3" t="s">
        <v>34</v>
      </c>
      <c r="F14" s="3" t="str">
        <f>VLOOKUP(E14,Teams!$A$2:$B$114,2,FALSE)</f>
        <v>Foothills Flyers</v>
      </c>
      <c r="G14" s="3" t="s">
        <v>36</v>
      </c>
      <c r="H14" s="3" t="str">
        <f>VLOOKUP(G14,Teams!$A$2:$B$114,2,FALSE)</f>
        <v>Colorado Springs Tigers 10U B</v>
      </c>
      <c r="I14" s="3" t="str">
        <f t="shared" si="0"/>
        <v>Foothills Flyers v. Colorado Springs Tigers 10U B</v>
      </c>
      <c r="J14" s="3" t="s">
        <v>52</v>
      </c>
      <c r="K14" s="3">
        <v>2</v>
      </c>
      <c r="L14" s="3" t="s">
        <v>11</v>
      </c>
    </row>
    <row r="15" spans="1:12" x14ac:dyDescent="0.35">
      <c r="A15" s="5">
        <v>45968</v>
      </c>
      <c r="B15" s="1">
        <v>0.78125</v>
      </c>
      <c r="C15" s="1">
        <v>0.82291666666666663</v>
      </c>
      <c r="D15" s="2">
        <f>(Table2[[#This Row],[End]]-Table2[[#This Row],[Start]])*1440</f>
        <v>59.999999999999943</v>
      </c>
      <c r="E15" s="3" t="s">
        <v>35</v>
      </c>
      <c r="F15" s="3" t="str">
        <f>VLOOKUP(E15,Teams!$A$2:$B$114,2,FALSE)</f>
        <v>WCHL Summit 10U B</v>
      </c>
      <c r="G15" s="3" t="s">
        <v>37</v>
      </c>
      <c r="H15" s="3" t="str">
        <f>VLOOKUP(G15,Teams!$A$2:$B$114,2,FALSE)</f>
        <v>Denver CC 10U B</v>
      </c>
      <c r="I15" s="3" t="str">
        <f t="shared" si="0"/>
        <v>WCHL Summit 10U B v. Denver CC 10U B</v>
      </c>
      <c r="J15" s="3" t="s">
        <v>52</v>
      </c>
      <c r="K15" s="3">
        <v>2</v>
      </c>
      <c r="L15" s="3" t="s">
        <v>7</v>
      </c>
    </row>
    <row r="16" spans="1:12" x14ac:dyDescent="0.35">
      <c r="A16" s="5">
        <v>45968</v>
      </c>
      <c r="B16" s="1">
        <v>0.82291666666666663</v>
      </c>
      <c r="C16" s="1">
        <v>0.875</v>
      </c>
      <c r="D16" s="2">
        <f>(Table2[[#This Row],[End]]-Table2[[#This Row],[Start]])*1440</f>
        <v>75.000000000000057</v>
      </c>
      <c r="E16" s="2" t="s">
        <v>42</v>
      </c>
      <c r="F16" s="3" t="str">
        <f>VLOOKUP(E16,Teams!$A$2:$B$114,2,FALSE)</f>
        <v>Denver CC 12U B</v>
      </c>
      <c r="G16" s="2" t="s">
        <v>44</v>
      </c>
      <c r="H16" s="3" t="str">
        <f>VLOOKUP(G16,Teams!$A$2:$B$114,2,FALSE)</f>
        <v>Arapahoe Warriors 12U B White</v>
      </c>
      <c r="I16" s="3" t="str">
        <f t="shared" si="0"/>
        <v>Denver CC 12U B v. Arapahoe Warriors 12U B White</v>
      </c>
      <c r="J16" s="3" t="s">
        <v>84</v>
      </c>
      <c r="K16" s="3">
        <v>2</v>
      </c>
      <c r="L16" s="3" t="s">
        <v>6</v>
      </c>
    </row>
    <row r="17" spans="1:12" x14ac:dyDescent="0.35">
      <c r="A17" s="5">
        <v>45968</v>
      </c>
      <c r="B17" s="1">
        <v>0.88541666666666663</v>
      </c>
      <c r="C17" s="1">
        <v>0.91666666666666663</v>
      </c>
      <c r="D17" s="2">
        <f>(Table2[[#This Row],[End]]-Table2[[#This Row],[Start]])*1440</f>
        <v>45</v>
      </c>
      <c r="E17" s="35"/>
      <c r="F17" s="3" t="s">
        <v>98</v>
      </c>
      <c r="G17" s="35"/>
      <c r="H17" s="3" t="s">
        <v>98</v>
      </c>
      <c r="I17" s="3" t="s">
        <v>98</v>
      </c>
      <c r="J17" s="3" t="s">
        <v>98</v>
      </c>
      <c r="K17" s="3" t="s">
        <v>98</v>
      </c>
      <c r="L17" s="3" t="s">
        <v>6</v>
      </c>
    </row>
    <row r="18" spans="1:12" x14ac:dyDescent="0.35">
      <c r="A18" s="5">
        <v>45969</v>
      </c>
      <c r="B18" s="1">
        <v>0.33333333333333331</v>
      </c>
      <c r="C18" s="1">
        <v>0.375</v>
      </c>
      <c r="D18" s="2">
        <f>(Table2[[#This Row],[End]]-Table2[[#This Row],[Start]])*1440</f>
        <v>60.000000000000028</v>
      </c>
      <c r="E18" s="3" t="s">
        <v>91</v>
      </c>
      <c r="F18" s="3" t="str">
        <f>VLOOKUP(E18,Teams!$A$2:$B$114,2,FALSE)</f>
        <v>Littleton Hawks 10U Rec</v>
      </c>
      <c r="G18" s="3" t="s">
        <v>41</v>
      </c>
      <c r="H18" s="3" t="str">
        <f>VLOOKUP(G18,Teams!$A$2:$B$114,2,FALSE)</f>
        <v>Pikes Peak Catamounts 10U Rec</v>
      </c>
      <c r="I18" s="3" t="str">
        <f t="shared" ref="I18:I32" si="1">F18&amp;" "&amp;"v."&amp;" "&amp;H18</f>
        <v>Littleton Hawks 10U Rec v. Pikes Peak Catamounts 10U Rec</v>
      </c>
      <c r="J18" s="3" t="s">
        <v>83</v>
      </c>
      <c r="K18" s="3">
        <v>2</v>
      </c>
      <c r="L18" s="3" t="s">
        <v>11</v>
      </c>
    </row>
    <row r="19" spans="1:12" x14ac:dyDescent="0.35">
      <c r="A19" s="5">
        <v>45969</v>
      </c>
      <c r="B19" s="1">
        <v>0.38541666666666669</v>
      </c>
      <c r="C19" s="1">
        <v>0.42708333333333331</v>
      </c>
      <c r="D19" s="2">
        <f>(Table2[[#This Row],[End]]-Table2[[#This Row],[Start]])*1440</f>
        <v>59.999999999999943</v>
      </c>
      <c r="E19" s="3" t="s">
        <v>39</v>
      </c>
      <c r="F19" s="3" t="str">
        <f>VLOOKUP(E19,Teams!$A$2:$B$114,2,FALSE)</f>
        <v>Foothills Flyers</v>
      </c>
      <c r="G19" s="3" t="s">
        <v>90</v>
      </c>
      <c r="H19" s="3" t="str">
        <f>VLOOKUP(G19,Teams!$A$2:$B$114,2,FALSE)</f>
        <v>Grand Junction River Hawks 10U Rec</v>
      </c>
      <c r="I19" s="3" t="str">
        <f t="shared" si="1"/>
        <v>Foothills Flyers v. Grand Junction River Hawks 10U Rec</v>
      </c>
      <c r="J19" s="3" t="s">
        <v>83</v>
      </c>
      <c r="K19" s="3">
        <v>2</v>
      </c>
      <c r="L19" s="3" t="s">
        <v>11</v>
      </c>
    </row>
    <row r="20" spans="1:12" x14ac:dyDescent="0.35">
      <c r="A20" s="5">
        <v>45969</v>
      </c>
      <c r="B20" s="1">
        <v>0.41666666666666669</v>
      </c>
      <c r="C20" s="1">
        <v>0.46875</v>
      </c>
      <c r="D20" s="2">
        <f>(Table2[[#This Row],[End]]-Table2[[#This Row],[Start]])*1440</f>
        <v>74.999999999999972</v>
      </c>
      <c r="E20" s="3" t="s">
        <v>51</v>
      </c>
      <c r="F20" s="3" t="str">
        <f>VLOOKUP(E20,Teams!$A$2:$B$114,2,FALSE)</f>
        <v>Colorado Extreme 14U B</v>
      </c>
      <c r="G20" s="3" t="s">
        <v>49</v>
      </c>
      <c r="H20" s="3" t="str">
        <f>VLOOKUP(G20,Teams!$A$2:$B$114,2,FALSE)</f>
        <v>Arvada 14U B Black</v>
      </c>
      <c r="I20" s="3" t="str">
        <f t="shared" si="1"/>
        <v>Colorado Extreme 14U B v. Arvada 14U B Black</v>
      </c>
      <c r="J20" s="3" t="s">
        <v>82</v>
      </c>
      <c r="K20" s="3">
        <v>2</v>
      </c>
      <c r="L20" s="3" t="s">
        <v>6</v>
      </c>
    </row>
    <row r="21" spans="1:12" x14ac:dyDescent="0.35">
      <c r="A21" s="5">
        <v>45969</v>
      </c>
      <c r="B21" s="1">
        <v>0.4375</v>
      </c>
      <c r="C21" s="1">
        <v>0.48958333333333331</v>
      </c>
      <c r="D21" s="2">
        <f>(Table2[[#This Row],[End]]-Table2[[#This Row],[Start]])*1440</f>
        <v>74.999999999999972</v>
      </c>
      <c r="E21" s="3" t="s">
        <v>47</v>
      </c>
      <c r="F21" s="3" t="str">
        <f>VLOOKUP(E21,Teams!$A$2:$B$114,2,FALSE)</f>
        <v>Foothills Flyers</v>
      </c>
      <c r="G21" s="3" t="s">
        <v>50</v>
      </c>
      <c r="H21" s="3" t="str">
        <f>VLOOKUP(G21,Teams!$A$2:$B$114,2,FALSE)</f>
        <v>RMHF Lafayette 14U B</v>
      </c>
      <c r="I21" s="3" t="str">
        <f t="shared" si="1"/>
        <v>Foothills Flyers v. RMHF Lafayette 14U B</v>
      </c>
      <c r="J21" s="3" t="s">
        <v>82</v>
      </c>
      <c r="K21" s="3">
        <v>2</v>
      </c>
      <c r="L21" s="3" t="s">
        <v>11</v>
      </c>
    </row>
    <row r="22" spans="1:12" x14ac:dyDescent="0.35">
      <c r="A22" s="5">
        <v>45969</v>
      </c>
      <c r="B22" s="1">
        <v>0.47916666666666669</v>
      </c>
      <c r="C22" s="1">
        <v>0.53125</v>
      </c>
      <c r="D22" s="2">
        <f>(Table2[[#This Row],[End]]-Table2[[#This Row],[Start]])*1440</f>
        <v>74.999999999999972</v>
      </c>
      <c r="E22" s="3" t="s">
        <v>34</v>
      </c>
      <c r="F22" s="3" t="str">
        <f>VLOOKUP(E22,Teams!$A$2:$B$114,2,FALSE)</f>
        <v>Foothills Flyers</v>
      </c>
      <c r="G22" s="3" t="s">
        <v>37</v>
      </c>
      <c r="H22" s="3" t="str">
        <f>VLOOKUP(G22,Teams!$A$2:$B$114,2,FALSE)</f>
        <v>Denver CC 10U B</v>
      </c>
      <c r="I22" s="3" t="str">
        <f t="shared" si="1"/>
        <v>Foothills Flyers v. Denver CC 10U B</v>
      </c>
      <c r="J22" s="3" t="s">
        <v>52</v>
      </c>
      <c r="K22" s="3">
        <v>3</v>
      </c>
      <c r="L22" s="3" t="s">
        <v>6</v>
      </c>
    </row>
    <row r="23" spans="1:12" x14ac:dyDescent="0.35">
      <c r="A23" s="5">
        <v>45969</v>
      </c>
      <c r="B23" s="1">
        <v>0.5</v>
      </c>
      <c r="C23" s="1">
        <v>0.55208333333333337</v>
      </c>
      <c r="D23" s="2">
        <f>(Table2[[#This Row],[End]]-Table2[[#This Row],[Start]])*1440</f>
        <v>75.000000000000057</v>
      </c>
      <c r="E23" s="3" t="s">
        <v>46</v>
      </c>
      <c r="F23" s="3" t="str">
        <f>VLOOKUP(E23,Teams!$A$2:$B$114,2,FALSE)</f>
        <v>Monument Rebels 14U B</v>
      </c>
      <c r="G23" s="3" t="s">
        <v>48</v>
      </c>
      <c r="H23" s="3" t="str">
        <f>VLOOKUP(G23,Teams!$A$2:$B$114,2,FALSE)</f>
        <v>Pikes Peak Catamounts 14U B</v>
      </c>
      <c r="I23" s="3" t="str">
        <f t="shared" si="1"/>
        <v>Monument Rebels 14U B v. Pikes Peak Catamounts 14U B</v>
      </c>
      <c r="J23" s="3" t="s">
        <v>82</v>
      </c>
      <c r="K23" s="3">
        <v>2</v>
      </c>
      <c r="L23" s="3" t="s">
        <v>11</v>
      </c>
    </row>
    <row r="24" spans="1:12" x14ac:dyDescent="0.35">
      <c r="A24" s="5">
        <v>45969</v>
      </c>
      <c r="B24" s="1">
        <v>0.54166666666666674</v>
      </c>
      <c r="C24" s="1">
        <v>0.59375000000000011</v>
      </c>
      <c r="D24" s="2">
        <f>(Table2[[#This Row],[End]]-Table2[[#This Row],[Start]])*1440</f>
        <v>75.000000000000057</v>
      </c>
      <c r="E24" s="3" t="s">
        <v>35</v>
      </c>
      <c r="F24" s="3" t="str">
        <f>VLOOKUP(E24,Teams!$A$2:$B$114,2,FALSE)</f>
        <v>WCHL Summit 10U B</v>
      </c>
      <c r="G24" s="3" t="s">
        <v>36</v>
      </c>
      <c r="H24" s="3" t="str">
        <f>VLOOKUP(G24,Teams!$A$2:$B$114,2,FALSE)</f>
        <v>Colorado Springs Tigers 10U B</v>
      </c>
      <c r="I24" s="3" t="str">
        <f t="shared" si="1"/>
        <v>WCHL Summit 10U B v. Colorado Springs Tigers 10U B</v>
      </c>
      <c r="J24" s="3" t="s">
        <v>52</v>
      </c>
      <c r="K24" s="3">
        <v>3</v>
      </c>
      <c r="L24" s="3" t="s">
        <v>6</v>
      </c>
    </row>
    <row r="25" spans="1:12" x14ac:dyDescent="0.35">
      <c r="A25" s="5">
        <v>45969</v>
      </c>
      <c r="B25" s="1">
        <v>0.57291666666666663</v>
      </c>
      <c r="C25" s="1">
        <v>0.625</v>
      </c>
      <c r="D25" s="2">
        <f>(Table2[[#This Row],[End]]-Table2[[#This Row],[Start]])*1440</f>
        <v>75.000000000000057</v>
      </c>
      <c r="E25" s="3" t="s">
        <v>43</v>
      </c>
      <c r="F25" s="3" t="str">
        <f>VLOOKUP(E25,Teams!$A$2:$B$114,2,FALSE)</f>
        <v>Foothills Flyers</v>
      </c>
      <c r="G25" s="3" t="s">
        <v>45</v>
      </c>
      <c r="H25" s="3" t="str">
        <f>VLOOKUP(G25,Teams!$A$2:$B$114,2,FALSE)</f>
        <v>Pikes Peak Catamounts 12U B</v>
      </c>
      <c r="I25" s="3" t="str">
        <f t="shared" si="1"/>
        <v>Foothills Flyers v. Pikes Peak Catamounts 12U B</v>
      </c>
      <c r="J25" s="3" t="s">
        <v>84</v>
      </c>
      <c r="K25" s="3">
        <v>2</v>
      </c>
      <c r="L25" s="3" t="s">
        <v>7</v>
      </c>
    </row>
    <row r="26" spans="1:12" x14ac:dyDescent="0.35">
      <c r="A26" s="5">
        <v>45969</v>
      </c>
      <c r="B26" s="1">
        <v>0.60416666666666674</v>
      </c>
      <c r="C26" s="1">
        <v>0.64583333333333337</v>
      </c>
      <c r="D26" s="2">
        <f>(Table2[[#This Row],[End]]-Table2[[#This Row],[Start]])*1440</f>
        <v>59.999999999999943</v>
      </c>
      <c r="E26" s="3" t="s">
        <v>38</v>
      </c>
      <c r="F26" s="3" t="str">
        <f>VLOOKUP(E26,Teams!$A$2:$B$114,2,FALSE)</f>
        <v>Denver CC 10U Rec</v>
      </c>
      <c r="G26" s="3" t="s">
        <v>41</v>
      </c>
      <c r="H26" s="3" t="str">
        <f>VLOOKUP(G26,Teams!$A$2:$B$114,2,FALSE)</f>
        <v>Pikes Peak Catamounts 10U Rec</v>
      </c>
      <c r="I26" s="3" t="str">
        <f t="shared" si="1"/>
        <v>Denver CC 10U Rec v. Pikes Peak Catamounts 10U Rec</v>
      </c>
      <c r="J26" s="3" t="s">
        <v>83</v>
      </c>
      <c r="K26" s="3">
        <v>3</v>
      </c>
      <c r="L26" s="3" t="s">
        <v>6</v>
      </c>
    </row>
    <row r="27" spans="1:12" x14ac:dyDescent="0.35">
      <c r="A27" s="5">
        <v>45969</v>
      </c>
      <c r="B27" s="1">
        <v>0.63541666666666663</v>
      </c>
      <c r="C27" s="1">
        <v>0.67708333333333337</v>
      </c>
      <c r="D27" s="2">
        <f>(Table2[[#This Row],[End]]-Table2[[#This Row],[Start]])*1440</f>
        <v>60.000000000000107</v>
      </c>
      <c r="E27" s="3" t="s">
        <v>39</v>
      </c>
      <c r="F27" s="3" t="str">
        <f>VLOOKUP(E27,Teams!$A$2:$B$114,2,FALSE)</f>
        <v>Foothills Flyers</v>
      </c>
      <c r="G27" s="3" t="s">
        <v>91</v>
      </c>
      <c r="H27" s="3" t="str">
        <f>VLOOKUP(G27,Teams!$A$2:$B$114,2,FALSE)</f>
        <v>Littleton Hawks 10U Rec</v>
      </c>
      <c r="I27" s="3" t="str">
        <f t="shared" si="1"/>
        <v>Foothills Flyers v. Littleton Hawks 10U Rec</v>
      </c>
      <c r="J27" s="3" t="s">
        <v>83</v>
      </c>
      <c r="K27" s="3">
        <v>3</v>
      </c>
      <c r="L27" s="3" t="s">
        <v>7</v>
      </c>
    </row>
    <row r="28" spans="1:12" x14ac:dyDescent="0.35">
      <c r="A28" s="5">
        <v>45969</v>
      </c>
      <c r="B28" s="1">
        <v>0.66666666666666674</v>
      </c>
      <c r="C28" s="1">
        <v>0.71875000000000011</v>
      </c>
      <c r="D28" s="2">
        <f>(Table2[[#This Row],[End]]-Table2[[#This Row],[Start]])*1440</f>
        <v>75.000000000000057</v>
      </c>
      <c r="E28" s="36" t="s">
        <v>47</v>
      </c>
      <c r="F28" s="3" t="str">
        <f>VLOOKUP(E28,Teams!$A$2:$B$114,2,FALSE)</f>
        <v>Foothills Flyers</v>
      </c>
      <c r="G28" s="35" t="s">
        <v>51</v>
      </c>
      <c r="H28" s="3" t="str">
        <f>VLOOKUP(G28,Teams!$A$2:$B$114,2,FALSE)</f>
        <v>Colorado Extreme 14U B</v>
      </c>
      <c r="I28" s="3" t="str">
        <f t="shared" si="1"/>
        <v>Foothills Flyers v. Colorado Extreme 14U B</v>
      </c>
      <c r="J28" s="3" t="s">
        <v>82</v>
      </c>
      <c r="K28" s="3">
        <v>3</v>
      </c>
      <c r="L28" s="3" t="s">
        <v>6</v>
      </c>
    </row>
    <row r="29" spans="1:12" x14ac:dyDescent="0.35">
      <c r="A29" s="5">
        <v>45969</v>
      </c>
      <c r="B29" s="1">
        <v>0.6875</v>
      </c>
      <c r="C29" s="1">
        <v>0.73958333333333337</v>
      </c>
      <c r="D29" s="2">
        <f>(Table2[[#This Row],[End]]-Table2[[#This Row],[Start]])*1440</f>
        <v>75.000000000000057</v>
      </c>
      <c r="E29" s="2" t="s">
        <v>40</v>
      </c>
      <c r="F29" s="3" t="str">
        <f>VLOOKUP(E29,Teams!$A$2:$B$114,2,FALSE)</f>
        <v>WCHl Summit 10U Rec</v>
      </c>
      <c r="G29" s="3" t="s">
        <v>90</v>
      </c>
      <c r="H29" s="3" t="str">
        <f>VLOOKUP(G29,Teams!$A$2:$B$114,2,FALSE)</f>
        <v>Grand Junction River Hawks 10U Rec</v>
      </c>
      <c r="I29" s="3" t="str">
        <f t="shared" si="1"/>
        <v>WCHl Summit 10U Rec v. Grand Junction River Hawks 10U Rec</v>
      </c>
      <c r="J29" s="3" t="s">
        <v>83</v>
      </c>
      <c r="K29" s="3">
        <v>3</v>
      </c>
      <c r="L29" s="3" t="s">
        <v>7</v>
      </c>
    </row>
    <row r="30" spans="1:12" x14ac:dyDescent="0.35">
      <c r="A30" s="5">
        <v>45969</v>
      </c>
      <c r="B30" s="1">
        <v>0.72916666666666674</v>
      </c>
      <c r="C30" s="1">
        <v>0.78125000000000011</v>
      </c>
      <c r="D30" s="2">
        <f>(Table2[[#This Row],[End]]-Table2[[#This Row],[Start]])*1440</f>
        <v>75.000000000000057</v>
      </c>
      <c r="E30" s="3" t="s">
        <v>48</v>
      </c>
      <c r="F30" s="3" t="str">
        <f>VLOOKUP(E30,Teams!$A$2:$B$114,2,FALSE)</f>
        <v>Pikes Peak Catamounts 14U B</v>
      </c>
      <c r="G30" s="3" t="s">
        <v>50</v>
      </c>
      <c r="H30" s="3" t="str">
        <f>VLOOKUP(G30,Teams!$A$2:$B$114,2,FALSE)</f>
        <v>RMHF Lafayette 14U B</v>
      </c>
      <c r="I30" s="3" t="str">
        <f t="shared" si="1"/>
        <v>Pikes Peak Catamounts 14U B v. RMHF Lafayette 14U B</v>
      </c>
      <c r="J30" s="3" t="s">
        <v>82</v>
      </c>
      <c r="K30" s="3">
        <v>3</v>
      </c>
      <c r="L30" s="3" t="s">
        <v>6</v>
      </c>
    </row>
    <row r="31" spans="1:12" x14ac:dyDescent="0.35">
      <c r="A31" s="5">
        <v>45969</v>
      </c>
      <c r="B31" s="1">
        <v>0.75</v>
      </c>
      <c r="C31" s="1">
        <v>0.80208333333333337</v>
      </c>
      <c r="D31" s="2">
        <f>(Table2[[#This Row],[End]]-Table2[[#This Row],[Start]])*1440</f>
        <v>75.000000000000057</v>
      </c>
      <c r="E31" s="3" t="s">
        <v>46</v>
      </c>
      <c r="F31" s="3" t="str">
        <f>VLOOKUP(E31,Teams!$A$2:$B$114,2,FALSE)</f>
        <v>Monument Rebels 14U B</v>
      </c>
      <c r="G31" s="3" t="s">
        <v>49</v>
      </c>
      <c r="H31" s="3" t="str">
        <f>VLOOKUP(G31,Teams!$A$2:$B$114,2,FALSE)</f>
        <v>Arvada 14U B Black</v>
      </c>
      <c r="I31" s="3" t="str">
        <f t="shared" si="1"/>
        <v>Monument Rebels 14U B v. Arvada 14U B Black</v>
      </c>
      <c r="J31" s="3" t="s">
        <v>82</v>
      </c>
      <c r="K31" s="3">
        <v>3</v>
      </c>
      <c r="L31" s="3" t="s">
        <v>7</v>
      </c>
    </row>
    <row r="32" spans="1:12" x14ac:dyDescent="0.35">
      <c r="A32" s="5">
        <v>45969</v>
      </c>
      <c r="B32" s="1">
        <v>0.79166666666666674</v>
      </c>
      <c r="C32" s="1">
        <v>0.84375000000000011</v>
      </c>
      <c r="D32" s="2">
        <f>(Table2[[#This Row],[End]]-Table2[[#This Row],[Start]])*1440</f>
        <v>75.000000000000057</v>
      </c>
      <c r="E32" s="3" t="s">
        <v>43</v>
      </c>
      <c r="F32" s="3" t="str">
        <f>VLOOKUP(E32,Teams!$A$2:$B$114,2,FALSE)</f>
        <v>Foothills Flyers</v>
      </c>
      <c r="G32" s="3" t="s">
        <v>44</v>
      </c>
      <c r="H32" s="3" t="str">
        <f>VLOOKUP(G32,Teams!$A$2:$B$114,2,FALSE)</f>
        <v>Arapahoe Warriors 12U B White</v>
      </c>
      <c r="I32" s="3" t="str">
        <f t="shared" si="1"/>
        <v>Foothills Flyers v. Arapahoe Warriors 12U B White</v>
      </c>
      <c r="J32" s="3" t="s">
        <v>84</v>
      </c>
      <c r="K32" s="3">
        <v>3</v>
      </c>
      <c r="L32" s="3" t="s">
        <v>6</v>
      </c>
    </row>
    <row r="33" spans="1:12" x14ac:dyDescent="0.35">
      <c r="A33" s="5">
        <v>45969</v>
      </c>
      <c r="B33" s="1">
        <v>0.8125</v>
      </c>
      <c r="C33" s="1">
        <v>0.82291666666666663</v>
      </c>
      <c r="D33" s="2">
        <f>(Table2[[#This Row],[End]]-Table2[[#This Row],[Start]])*1440</f>
        <v>14.999999999999947</v>
      </c>
      <c r="I33" s="3" t="s">
        <v>98</v>
      </c>
      <c r="J33" s="3" t="s">
        <v>98</v>
      </c>
      <c r="L33" s="3" t="s">
        <v>7</v>
      </c>
    </row>
    <row r="34" spans="1:12" x14ac:dyDescent="0.35">
      <c r="A34" s="5">
        <v>45969</v>
      </c>
      <c r="B34" s="1">
        <v>0.85416666666666674</v>
      </c>
      <c r="C34" s="1">
        <v>0.90625000000000011</v>
      </c>
      <c r="D34" s="2">
        <f>(Table2[[#This Row],[End]]-Table2[[#This Row],[Start]])*1440</f>
        <v>75.000000000000057</v>
      </c>
      <c r="E34" s="3" t="s">
        <v>42</v>
      </c>
      <c r="F34" s="3" t="str">
        <f>VLOOKUP(E34,Teams!$A$2:$B$114,2,FALSE)</f>
        <v>Denver CC 12U B</v>
      </c>
      <c r="G34" s="35" t="s">
        <v>45</v>
      </c>
      <c r="H34" s="3" t="str">
        <f>VLOOKUP(G34,Teams!$A$2:$B$114,2,FALSE)</f>
        <v>Pikes Peak Catamounts 12U B</v>
      </c>
      <c r="I34" s="3" t="str">
        <f>F34&amp;" "&amp;"v."&amp;" "&amp;H34</f>
        <v>Denver CC 12U B v. Pikes Peak Catamounts 12U B</v>
      </c>
      <c r="J34" s="3" t="s">
        <v>84</v>
      </c>
      <c r="K34" s="3">
        <v>3</v>
      </c>
      <c r="L34" s="3" t="s">
        <v>6</v>
      </c>
    </row>
    <row r="35" spans="1:12" x14ac:dyDescent="0.35">
      <c r="A35" s="5">
        <v>45970</v>
      </c>
      <c r="B35" s="1">
        <v>0.25</v>
      </c>
      <c r="C35" s="1">
        <v>0.29166666666666669</v>
      </c>
      <c r="D35" s="2">
        <f>(Table2[[#This Row],[End]]-Table2[[#This Row],[Start]])*1440</f>
        <v>60.000000000000028</v>
      </c>
      <c r="E35" s="2"/>
      <c r="F35" s="3" t="s">
        <v>98</v>
      </c>
      <c r="H35" s="3" t="s">
        <v>98</v>
      </c>
      <c r="I35" s="3" t="s">
        <v>98</v>
      </c>
      <c r="J35" s="3" t="s">
        <v>98</v>
      </c>
      <c r="K35" s="3" t="s">
        <v>98</v>
      </c>
      <c r="L35" s="3" t="s">
        <v>7</v>
      </c>
    </row>
    <row r="36" spans="1:12" x14ac:dyDescent="0.35">
      <c r="A36" s="5">
        <v>45970</v>
      </c>
      <c r="B36" s="1">
        <v>0.29166666666666669</v>
      </c>
      <c r="C36" s="1">
        <v>0.33333333333333331</v>
      </c>
      <c r="D36" s="2">
        <f>(Table2[[#This Row],[End]]-Table2[[#This Row],[Start]])*1440</f>
        <v>59.999999999999943</v>
      </c>
      <c r="E36" s="2"/>
      <c r="F36" s="3" t="s">
        <v>53</v>
      </c>
      <c r="H36" s="3" t="s">
        <v>54</v>
      </c>
      <c r="I36" s="3" t="str">
        <f t="shared" ref="I36:I49" si="2">F36&amp;" "&amp;"v."&amp;" "&amp;H36</f>
        <v>10B Seed #1 v. 10B Seed #4</v>
      </c>
      <c r="J36" s="3" t="s">
        <v>52</v>
      </c>
      <c r="K36" s="3" t="s">
        <v>55</v>
      </c>
      <c r="L36" s="3" t="s">
        <v>7</v>
      </c>
    </row>
    <row r="37" spans="1:12" x14ac:dyDescent="0.35">
      <c r="A37" s="5">
        <v>45970</v>
      </c>
      <c r="B37" s="1">
        <v>0.29166666666666669</v>
      </c>
      <c r="C37" s="1">
        <v>0.33333333333333331</v>
      </c>
      <c r="D37" s="2">
        <f>(Table2[[#This Row],[End]]-Table2[[#This Row],[Start]])*1440</f>
        <v>59.999999999999943</v>
      </c>
      <c r="F37" s="3" t="s">
        <v>56</v>
      </c>
      <c r="H37" s="3" t="s">
        <v>57</v>
      </c>
      <c r="I37" s="3" t="str">
        <f t="shared" si="2"/>
        <v>10B Seed #2 v. 10B Seed #3</v>
      </c>
      <c r="J37" s="3" t="s">
        <v>52</v>
      </c>
      <c r="K37" s="3" t="s">
        <v>55</v>
      </c>
      <c r="L37" s="3" t="s">
        <v>11</v>
      </c>
    </row>
    <row r="38" spans="1:12" x14ac:dyDescent="0.35">
      <c r="A38" s="5">
        <v>45970</v>
      </c>
      <c r="B38" s="1">
        <v>0.34375</v>
      </c>
      <c r="C38" s="1">
        <v>0.38541666666666669</v>
      </c>
      <c r="D38" s="2">
        <f>(Table2[[#This Row],[End]]-Table2[[#This Row],[Start]])*1440</f>
        <v>60.000000000000028</v>
      </c>
      <c r="F38" s="3" t="s">
        <v>93</v>
      </c>
      <c r="H38" s="3" t="s">
        <v>61</v>
      </c>
      <c r="I38" s="3" t="str">
        <f t="shared" si="2"/>
        <v>10R Seed #1 v. 10R Seed #4</v>
      </c>
      <c r="J38" s="3" t="s">
        <v>83</v>
      </c>
      <c r="K38" s="3" t="s">
        <v>55</v>
      </c>
      <c r="L38" s="3" t="s">
        <v>7</v>
      </c>
    </row>
    <row r="39" spans="1:12" x14ac:dyDescent="0.35">
      <c r="A39" s="5">
        <v>45970</v>
      </c>
      <c r="B39" s="1">
        <v>0.34375</v>
      </c>
      <c r="C39" s="1">
        <v>0.38541666666666669</v>
      </c>
      <c r="D39" s="2">
        <f>(Table2[[#This Row],[End]]-Table2[[#This Row],[Start]])*1440</f>
        <v>60.000000000000028</v>
      </c>
      <c r="F39" s="3" t="s">
        <v>62</v>
      </c>
      <c r="H39" s="3" t="s">
        <v>63</v>
      </c>
      <c r="I39" s="3" t="str">
        <f t="shared" si="2"/>
        <v>10R Seed #2 v. 10R Seed #3</v>
      </c>
      <c r="J39" s="3" t="s">
        <v>83</v>
      </c>
      <c r="K39" s="3" t="s">
        <v>55</v>
      </c>
      <c r="L39" s="3" t="s">
        <v>11</v>
      </c>
    </row>
    <row r="40" spans="1:12" x14ac:dyDescent="0.35">
      <c r="A40" s="5">
        <v>45970</v>
      </c>
      <c r="B40" s="1">
        <v>0.39583333333333331</v>
      </c>
      <c r="C40" s="1">
        <v>0.44791666666666669</v>
      </c>
      <c r="D40" s="2">
        <f>(Table2[[#This Row],[End]]-Table2[[#This Row],[Start]])*1440</f>
        <v>75.000000000000057</v>
      </c>
      <c r="E40" s="2"/>
      <c r="F40" s="3" t="s">
        <v>64</v>
      </c>
      <c r="H40" s="3" t="s">
        <v>65</v>
      </c>
      <c r="I40" s="3" t="str">
        <f t="shared" si="2"/>
        <v>12B Seed #1 v. 12B Seed #4</v>
      </c>
      <c r="J40" s="3" t="s">
        <v>84</v>
      </c>
      <c r="K40" s="3" t="s">
        <v>55</v>
      </c>
      <c r="L40" s="3" t="s">
        <v>7</v>
      </c>
    </row>
    <row r="41" spans="1:12" x14ac:dyDescent="0.35">
      <c r="A41" s="5">
        <v>45970</v>
      </c>
      <c r="B41" s="1">
        <v>0.39583333333333331</v>
      </c>
      <c r="C41" s="1">
        <v>0.44791666666666669</v>
      </c>
      <c r="D41" s="2">
        <f>(Table2[[#This Row],[End]]-Table2[[#This Row],[Start]])*1440</f>
        <v>75.000000000000057</v>
      </c>
      <c r="F41" s="3" t="s">
        <v>66</v>
      </c>
      <c r="H41" s="3" t="s">
        <v>67</v>
      </c>
      <c r="I41" s="3" t="str">
        <f t="shared" si="2"/>
        <v>12B Seed #2 v. 12B Seed #3</v>
      </c>
      <c r="J41" s="3" t="s">
        <v>84</v>
      </c>
      <c r="K41" s="3" t="s">
        <v>55</v>
      </c>
      <c r="L41" s="3" t="s">
        <v>11</v>
      </c>
    </row>
    <row r="42" spans="1:12" x14ac:dyDescent="0.35">
      <c r="A42" s="5">
        <v>45970</v>
      </c>
      <c r="B42" s="1">
        <v>0.45833333333333331</v>
      </c>
      <c r="C42" s="1">
        <v>0.51041666666666663</v>
      </c>
      <c r="D42" s="2">
        <f>(Table2[[#This Row],[End]]-Table2[[#This Row],[Start]])*1440</f>
        <v>74.999999999999972</v>
      </c>
      <c r="E42" s="2"/>
      <c r="F42" s="3" t="s">
        <v>68</v>
      </c>
      <c r="H42" s="3" t="s">
        <v>69</v>
      </c>
      <c r="I42" s="3" t="str">
        <f t="shared" si="2"/>
        <v>14B Seed #1 v. 14B Seed #4</v>
      </c>
      <c r="J42" s="3" t="s">
        <v>82</v>
      </c>
      <c r="K42" s="3" t="s">
        <v>55</v>
      </c>
      <c r="L42" s="3" t="s">
        <v>7</v>
      </c>
    </row>
    <row r="43" spans="1:12" x14ac:dyDescent="0.35">
      <c r="A43" s="5">
        <v>45970</v>
      </c>
      <c r="B43" s="1">
        <v>0.45833333333333331</v>
      </c>
      <c r="C43" s="1">
        <v>0.51041666666666663</v>
      </c>
      <c r="D43" s="2">
        <f>(Table2[[#This Row],[End]]-Table2[[#This Row],[Start]])*1440</f>
        <v>74.999999999999972</v>
      </c>
      <c r="F43" s="3" t="s">
        <v>70</v>
      </c>
      <c r="G43" s="35"/>
      <c r="H43" s="3" t="s">
        <v>71</v>
      </c>
      <c r="I43" s="3" t="str">
        <f t="shared" si="2"/>
        <v>14B Seed #2 v. 14B Seed #3</v>
      </c>
      <c r="J43" s="3" t="s">
        <v>82</v>
      </c>
      <c r="K43" s="3" t="s">
        <v>55</v>
      </c>
      <c r="L43" s="3" t="s">
        <v>11</v>
      </c>
    </row>
    <row r="44" spans="1:12" x14ac:dyDescent="0.35">
      <c r="A44" s="5">
        <v>45970</v>
      </c>
      <c r="B44" s="1">
        <v>0.52083333333333337</v>
      </c>
      <c r="C44" s="1">
        <v>0.57291666666666663</v>
      </c>
      <c r="D44" s="2">
        <f>(Table2[[#This Row],[End]]-Table2[[#This Row],[Start]])*1440</f>
        <v>74.999999999999886</v>
      </c>
      <c r="F44" s="3" t="s">
        <v>58</v>
      </c>
      <c r="H44" s="3" t="s">
        <v>59</v>
      </c>
      <c r="I44" s="3" t="str">
        <f t="shared" si="2"/>
        <v>10B Winner 1v4 v. 10B Winner 2v3</v>
      </c>
      <c r="J44" s="3" t="s">
        <v>52</v>
      </c>
      <c r="K44" s="3" t="s">
        <v>60</v>
      </c>
      <c r="L44" s="3" t="s">
        <v>7</v>
      </c>
    </row>
    <row r="45" spans="1:12" x14ac:dyDescent="0.35">
      <c r="A45" s="5">
        <v>45970</v>
      </c>
      <c r="B45" s="1">
        <v>0.52083333333333337</v>
      </c>
      <c r="C45" s="1">
        <v>0.57291666666666663</v>
      </c>
      <c r="D45" s="2">
        <f>(Table2[[#This Row],[End]]-Table2[[#This Row],[Start]])*1440</f>
        <v>74.999999999999886</v>
      </c>
      <c r="F45" s="3" t="s">
        <v>78</v>
      </c>
      <c r="H45" s="3" t="s">
        <v>79</v>
      </c>
      <c r="I45" s="3" t="str">
        <f t="shared" si="2"/>
        <v>14B Seed #5 v. 14B Seed #6</v>
      </c>
      <c r="J45" s="3" t="s">
        <v>82</v>
      </c>
      <c r="K45" s="3" t="s">
        <v>80</v>
      </c>
      <c r="L45" s="3" t="s">
        <v>11</v>
      </c>
    </row>
    <row r="46" spans="1:12" x14ac:dyDescent="0.35">
      <c r="A46" s="5">
        <v>45970</v>
      </c>
      <c r="B46" s="1">
        <v>0.58333333333333337</v>
      </c>
      <c r="C46" s="1">
        <v>0.63541666666666663</v>
      </c>
      <c r="D46" s="2">
        <f>(Table2[[#This Row],[End]]-Table2[[#This Row],[Start]])*1440</f>
        <v>74.999999999999886</v>
      </c>
      <c r="F46" s="3" t="s">
        <v>72</v>
      </c>
      <c r="H46" s="3" t="s">
        <v>73</v>
      </c>
      <c r="I46" s="3" t="str">
        <f t="shared" si="2"/>
        <v>10R Winner 1v4 v. 10R Winner 2v3</v>
      </c>
      <c r="J46" s="3" t="s">
        <v>83</v>
      </c>
      <c r="K46" s="3" t="s">
        <v>60</v>
      </c>
      <c r="L46" s="3" t="s">
        <v>7</v>
      </c>
    </row>
    <row r="47" spans="1:12" x14ac:dyDescent="0.35">
      <c r="A47" s="5">
        <v>45970</v>
      </c>
      <c r="B47" s="1">
        <v>0.58333333333333337</v>
      </c>
      <c r="C47" s="1">
        <v>0.625</v>
      </c>
      <c r="D47" s="2">
        <f>(Table2[[#This Row],[End]]-Table2[[#This Row],[Start]])*1440</f>
        <v>59.999999999999943</v>
      </c>
      <c r="F47" s="3" t="s">
        <v>94</v>
      </c>
      <c r="H47" s="3" t="s">
        <v>95</v>
      </c>
      <c r="I47" s="3" t="str">
        <f t="shared" si="2"/>
        <v>10R Seed #5 v. 10R Seed #6</v>
      </c>
      <c r="J47" s="3" t="s">
        <v>83</v>
      </c>
      <c r="K47" s="3" t="s">
        <v>80</v>
      </c>
      <c r="L47" s="3" t="s">
        <v>11</v>
      </c>
    </row>
    <row r="48" spans="1:12" x14ac:dyDescent="0.35">
      <c r="A48" s="5">
        <v>45970</v>
      </c>
      <c r="B48" s="1">
        <v>0.64583333333333337</v>
      </c>
      <c r="C48" s="1">
        <v>0.70833333333333337</v>
      </c>
      <c r="D48" s="2">
        <f>(Table2[[#This Row],[End]]-Table2[[#This Row],[Start]])*1440</f>
        <v>90</v>
      </c>
      <c r="E48" s="2"/>
      <c r="F48" s="3" t="s">
        <v>74</v>
      </c>
      <c r="H48" s="3" t="s">
        <v>75</v>
      </c>
      <c r="I48" s="3" t="str">
        <f t="shared" si="2"/>
        <v>12B Winner 1v4 v. 12B Winner 2v3</v>
      </c>
      <c r="J48" s="3" t="s">
        <v>84</v>
      </c>
      <c r="K48" s="3" t="s">
        <v>60</v>
      </c>
      <c r="L48" s="3" t="s">
        <v>7</v>
      </c>
    </row>
    <row r="49" spans="1:12" x14ac:dyDescent="0.35">
      <c r="A49" s="5">
        <v>45970</v>
      </c>
      <c r="B49" s="1">
        <v>0.71875</v>
      </c>
      <c r="C49" s="1">
        <v>0.78125</v>
      </c>
      <c r="D49" s="2">
        <f>(Table2[[#This Row],[End]]-Table2[[#This Row],[Start]])*1440</f>
        <v>90</v>
      </c>
      <c r="E49" s="2"/>
      <c r="F49" s="3" t="s">
        <v>76</v>
      </c>
      <c r="H49" s="3" t="s">
        <v>77</v>
      </c>
      <c r="I49" s="3" t="str">
        <f t="shared" si="2"/>
        <v>14B Winner 1v4 v. 14B Winner 2v3</v>
      </c>
      <c r="J49" s="3" t="s">
        <v>82</v>
      </c>
      <c r="K49" s="3" t="s">
        <v>60</v>
      </c>
      <c r="L49" s="3" t="s">
        <v>7</v>
      </c>
    </row>
    <row r="50" spans="1:12" x14ac:dyDescent="0.35">
      <c r="B50" s="1"/>
      <c r="C50" s="1"/>
      <c r="D50" s="2"/>
    </row>
    <row r="51" spans="1:12" x14ac:dyDescent="0.35">
      <c r="B51" s="1"/>
      <c r="C51" s="1"/>
      <c r="D51" s="2"/>
    </row>
    <row r="52" spans="1:12" x14ac:dyDescent="0.35">
      <c r="B52" s="1"/>
      <c r="C52" s="1"/>
      <c r="D52" s="2"/>
    </row>
    <row r="53" spans="1:12" x14ac:dyDescent="0.35">
      <c r="B53" s="1"/>
      <c r="C53" s="1"/>
      <c r="D53" s="2"/>
    </row>
    <row r="54" spans="1:12" x14ac:dyDescent="0.35">
      <c r="B54" s="1"/>
      <c r="C54" s="1"/>
      <c r="D54" s="2"/>
    </row>
    <row r="55" spans="1:12" x14ac:dyDescent="0.35">
      <c r="B55" s="1"/>
      <c r="C55" s="1"/>
      <c r="D55" s="2"/>
    </row>
    <row r="56" spans="1:12" x14ac:dyDescent="0.35">
      <c r="B56" s="1"/>
      <c r="C56" s="1"/>
      <c r="D56" s="2"/>
    </row>
    <row r="57" spans="1:12" x14ac:dyDescent="0.35">
      <c r="B57" s="1"/>
      <c r="C57" s="1"/>
      <c r="D57" s="2"/>
    </row>
    <row r="58" spans="1:12" x14ac:dyDescent="0.35">
      <c r="B58" s="1"/>
      <c r="C58" s="1"/>
      <c r="D58" s="2"/>
    </row>
    <row r="59" spans="1:12" x14ac:dyDescent="0.35">
      <c r="B59" s="1"/>
      <c r="C59" s="1"/>
      <c r="D59" s="2"/>
    </row>
    <row r="60" spans="1:12" x14ac:dyDescent="0.35">
      <c r="B60" s="1"/>
      <c r="C60" s="1"/>
      <c r="D60" s="2"/>
    </row>
    <row r="61" spans="1:12" x14ac:dyDescent="0.35">
      <c r="B61" s="1"/>
      <c r="C61" s="1"/>
      <c r="D61" s="2"/>
    </row>
    <row r="62" spans="1:12" x14ac:dyDescent="0.35">
      <c r="B62" s="1"/>
      <c r="C62" s="1"/>
      <c r="D62" s="2"/>
    </row>
    <row r="63" spans="1:12" x14ac:dyDescent="0.35">
      <c r="B63" s="1"/>
      <c r="C63" s="1"/>
      <c r="D63" s="2"/>
    </row>
    <row r="64" spans="1:12" x14ac:dyDescent="0.35">
      <c r="B64" s="1"/>
      <c r="C64" s="1"/>
      <c r="D64" s="2"/>
    </row>
    <row r="65" spans="2:4" x14ac:dyDescent="0.35">
      <c r="B65" s="1"/>
      <c r="C65" s="1"/>
      <c r="D65" s="2"/>
    </row>
    <row r="66" spans="2:4" x14ac:dyDescent="0.35">
      <c r="B66" s="1"/>
      <c r="C66" s="1"/>
      <c r="D66" s="2"/>
    </row>
    <row r="67" spans="2:4" x14ac:dyDescent="0.35">
      <c r="B67" s="1"/>
      <c r="C67" s="1"/>
      <c r="D67" s="2"/>
    </row>
    <row r="68" spans="2:4" x14ac:dyDescent="0.35">
      <c r="B68" s="1"/>
      <c r="C68" s="1"/>
      <c r="D68" s="2"/>
    </row>
    <row r="69" spans="2:4" x14ac:dyDescent="0.35">
      <c r="B69" s="1"/>
      <c r="C69" s="1"/>
      <c r="D69" s="2"/>
    </row>
    <row r="70" spans="2:4" x14ac:dyDescent="0.35">
      <c r="B70" s="1"/>
      <c r="C70" s="1"/>
      <c r="D70" s="2"/>
    </row>
    <row r="71" spans="2:4" x14ac:dyDescent="0.35">
      <c r="B71" s="1"/>
      <c r="C71" s="1"/>
      <c r="D71" s="2"/>
    </row>
    <row r="72" spans="2:4" x14ac:dyDescent="0.35">
      <c r="B72" s="1"/>
      <c r="C72" s="1"/>
      <c r="D72" s="2"/>
    </row>
    <row r="73" spans="2:4" x14ac:dyDescent="0.35">
      <c r="B73" s="1"/>
      <c r="C73" s="1"/>
      <c r="D73" s="2"/>
    </row>
    <row r="74" spans="2:4" x14ac:dyDescent="0.35">
      <c r="B74" s="1"/>
      <c r="C74" s="1"/>
      <c r="D74" s="2"/>
    </row>
    <row r="75" spans="2:4" x14ac:dyDescent="0.35">
      <c r="B75" s="1"/>
      <c r="C75" s="1"/>
      <c r="D75" s="2"/>
    </row>
  </sheetData>
  <phoneticPr fontId="2" type="noConversion"/>
  <pageMargins left="0.7" right="0.7" top="0.75" bottom="0.75" header="0.3" footer="0.3"/>
  <pageSetup scale="36" orientation="landscape" r:id="rId1"/>
  <ignoredErrors>
    <ignoredError sqref="J2:J49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1B64C-4CCA-4B4F-AA6A-7AEBD9D995AE}">
  <dimension ref="A1:P18"/>
  <sheetViews>
    <sheetView zoomScaleNormal="100" workbookViewId="0">
      <selection activeCell="A14" sqref="A14:A18"/>
    </sheetView>
  </sheetViews>
  <sheetFormatPr defaultColWidth="8.81640625" defaultRowHeight="14.5" x14ac:dyDescent="0.35"/>
  <cols>
    <col min="1" max="1" width="27.6328125" style="5" bestFit="1" customWidth="1"/>
    <col min="2" max="3" width="10.81640625" style="21" bestFit="1" customWidth="1"/>
    <col min="4" max="4" width="8.453125" style="18" bestFit="1" customWidth="1"/>
    <col min="5" max="5" width="6.81640625" style="3" hidden="1" customWidth="1"/>
    <col min="6" max="6" width="29.453125" style="3" hidden="1" customWidth="1"/>
    <col min="7" max="7" width="7.81640625" style="3" hidden="1" customWidth="1"/>
    <col min="8" max="8" width="26.453125" style="3" hidden="1" customWidth="1"/>
    <col min="9" max="9" width="48.1796875" style="3" bestFit="1" customWidth="1"/>
    <col min="10" max="10" width="13" style="3" bestFit="1" customWidth="1"/>
    <col min="11" max="11" width="11.453125" style="3" customWidth="1"/>
    <col min="12" max="12" width="11" style="3" bestFit="1" customWidth="1"/>
    <col min="14" max="14" width="29.453125" style="3" bestFit="1" customWidth="1"/>
    <col min="15" max="15" width="12.36328125" style="3" bestFit="1" customWidth="1"/>
    <col min="16" max="16" width="13.36328125" style="3" bestFit="1" customWidth="1"/>
  </cols>
  <sheetData>
    <row r="1" spans="1:12" x14ac:dyDescent="0.35">
      <c r="A1" s="13" t="s">
        <v>0</v>
      </c>
      <c r="B1" s="20" t="s">
        <v>1</v>
      </c>
      <c r="C1" s="20" t="s">
        <v>2</v>
      </c>
      <c r="D1" s="15" t="s">
        <v>3</v>
      </c>
      <c r="E1" s="16" t="s">
        <v>10</v>
      </c>
      <c r="F1" s="16" t="s">
        <v>14</v>
      </c>
      <c r="G1" s="16" t="s">
        <v>16</v>
      </c>
      <c r="H1" s="16" t="s">
        <v>15</v>
      </c>
      <c r="I1" s="16" t="s">
        <v>17</v>
      </c>
      <c r="J1" s="16" t="s">
        <v>5</v>
      </c>
      <c r="K1" s="16" t="s">
        <v>12</v>
      </c>
      <c r="L1" s="16" t="s">
        <v>4</v>
      </c>
    </row>
    <row r="2" spans="1:12" x14ac:dyDescent="0.35">
      <c r="A2" s="5" cm="1">
        <f t="array" ref="A2:L10">_xlfn._xlws.FILTER(Master!A:L,Master!J:J="10B")</f>
        <v>45968</v>
      </c>
      <c r="B2" s="21">
        <v>0.3125</v>
      </c>
      <c r="C2" s="21">
        <v>0.35416666666666669</v>
      </c>
      <c r="D2" s="18">
        <v>60.000000000000028</v>
      </c>
      <c r="E2" s="3" t="str">
        <v>10B-1</v>
      </c>
      <c r="F2" s="3" t="str">
        <v>Foothills Flyers</v>
      </c>
      <c r="G2" s="3" t="str">
        <v>10B-2</v>
      </c>
      <c r="H2" s="3" t="str">
        <v>WCHL Summit 10U B</v>
      </c>
      <c r="I2" s="3" t="str">
        <v>Foothills Flyers v. WCHL Summit 10U B</v>
      </c>
      <c r="J2" s="3" t="str">
        <v>10B</v>
      </c>
      <c r="K2" s="3">
        <v>1</v>
      </c>
      <c r="L2" s="3" t="str">
        <v>Edge - East</v>
      </c>
    </row>
    <row r="3" spans="1:12" x14ac:dyDescent="0.35">
      <c r="A3" s="5">
        <v>45968</v>
      </c>
      <c r="B3" s="21">
        <v>0.36458333333333331</v>
      </c>
      <c r="C3" s="21">
        <v>0.40625</v>
      </c>
      <c r="D3" s="18">
        <v>60.000000000000028</v>
      </c>
      <c r="E3" s="3" t="str">
        <v>10B-3</v>
      </c>
      <c r="F3" s="3" t="str">
        <v>Colorado Springs Tigers 10U B</v>
      </c>
      <c r="G3" s="3" t="str">
        <v>10B-4</v>
      </c>
      <c r="H3" s="3" t="str">
        <v>Denver CC 10U B</v>
      </c>
      <c r="I3" s="3" t="str">
        <v>Colorado Springs Tigers 10U B v. Denver CC 10U B</v>
      </c>
      <c r="J3" s="3" t="str">
        <v>10B</v>
      </c>
      <c r="K3" s="3">
        <v>1</v>
      </c>
      <c r="L3" s="3" t="str">
        <v>Edge - East</v>
      </c>
    </row>
    <row r="4" spans="1:12" x14ac:dyDescent="0.35">
      <c r="A4" s="5">
        <v>45968</v>
      </c>
      <c r="B4" s="21">
        <v>0.77083333333333337</v>
      </c>
      <c r="C4" s="21">
        <v>0.8125</v>
      </c>
      <c r="D4" s="18">
        <v>59.999999999999943</v>
      </c>
      <c r="E4" s="3" t="str">
        <v>10B-1</v>
      </c>
      <c r="F4" s="3" t="str">
        <v>Foothills Flyers</v>
      </c>
      <c r="G4" s="3" t="str">
        <v>10B-3</v>
      </c>
      <c r="H4" s="3" t="str">
        <v>Colorado Springs Tigers 10U B</v>
      </c>
      <c r="I4" s="3" t="str">
        <v>Foothills Flyers v. Colorado Springs Tigers 10U B</v>
      </c>
      <c r="J4" s="3" t="str">
        <v>10B</v>
      </c>
      <c r="K4" s="3">
        <v>2</v>
      </c>
      <c r="L4" s="3" t="str">
        <v>FIA</v>
      </c>
    </row>
    <row r="5" spans="1:12" x14ac:dyDescent="0.35">
      <c r="A5" s="5">
        <v>45968</v>
      </c>
      <c r="B5" s="21">
        <v>0.78125</v>
      </c>
      <c r="C5" s="21">
        <v>0.82291666666666663</v>
      </c>
      <c r="D5" s="18">
        <v>59.999999999999943</v>
      </c>
      <c r="E5" s="3" t="str">
        <v>10B-2</v>
      </c>
      <c r="F5" s="3" t="str">
        <v>WCHL Summit 10U B</v>
      </c>
      <c r="G5" s="3" t="str">
        <v>10B-4</v>
      </c>
      <c r="H5" s="3" t="str">
        <v>Denver CC 10U B</v>
      </c>
      <c r="I5" s="3" t="str">
        <v>WCHL Summit 10U B v. Denver CC 10U B</v>
      </c>
      <c r="J5" s="3" t="str">
        <v>10B</v>
      </c>
      <c r="K5" s="3">
        <v>2</v>
      </c>
      <c r="L5" s="3" t="str">
        <v>Edge - West</v>
      </c>
    </row>
    <row r="6" spans="1:12" x14ac:dyDescent="0.35">
      <c r="A6" s="5">
        <v>45969</v>
      </c>
      <c r="B6" s="21">
        <v>0.47916666666666669</v>
      </c>
      <c r="C6" s="21">
        <v>0.53125</v>
      </c>
      <c r="D6" s="18">
        <v>74.999999999999972</v>
      </c>
      <c r="E6" s="3" t="str">
        <v>10B-1</v>
      </c>
      <c r="F6" s="3" t="str">
        <v>Foothills Flyers</v>
      </c>
      <c r="G6" s="3" t="str">
        <v>10B-4</v>
      </c>
      <c r="H6" s="3" t="str">
        <v>Denver CC 10U B</v>
      </c>
      <c r="I6" s="3" t="str">
        <v>Foothills Flyers v. Denver CC 10U B</v>
      </c>
      <c r="J6" s="3" t="str">
        <v>10B</v>
      </c>
      <c r="K6" s="3">
        <v>3</v>
      </c>
      <c r="L6" s="3" t="str">
        <v>Edge - East</v>
      </c>
    </row>
    <row r="7" spans="1:12" x14ac:dyDescent="0.35">
      <c r="A7" s="5">
        <v>45969</v>
      </c>
      <c r="B7" s="21">
        <v>0.54166666666666674</v>
      </c>
      <c r="C7" s="21">
        <v>0.59375000000000011</v>
      </c>
      <c r="D7" s="18">
        <v>75.000000000000057</v>
      </c>
      <c r="E7" s="3" t="str">
        <v>10B-2</v>
      </c>
      <c r="F7" s="3" t="str">
        <v>WCHL Summit 10U B</v>
      </c>
      <c r="G7" s="3" t="str">
        <v>10B-3</v>
      </c>
      <c r="H7" s="3" t="str">
        <v>Colorado Springs Tigers 10U B</v>
      </c>
      <c r="I7" s="3" t="str">
        <v>WCHL Summit 10U B v. Colorado Springs Tigers 10U B</v>
      </c>
      <c r="J7" s="3" t="str">
        <v>10B</v>
      </c>
      <c r="K7" s="3">
        <v>3</v>
      </c>
      <c r="L7" s="3" t="str">
        <v>Edge - East</v>
      </c>
    </row>
    <row r="8" spans="1:12" x14ac:dyDescent="0.35">
      <c r="A8" s="5">
        <v>45970</v>
      </c>
      <c r="B8" s="21">
        <v>0.29166666666666669</v>
      </c>
      <c r="C8" s="21">
        <v>0.33333333333333331</v>
      </c>
      <c r="D8" s="18">
        <v>59.999999999999943</v>
      </c>
      <c r="E8" s="3">
        <v>0</v>
      </c>
      <c r="F8" s="3" t="str">
        <v>10B Seed #1</v>
      </c>
      <c r="G8" s="3">
        <v>0</v>
      </c>
      <c r="H8" s="3" t="str">
        <v>10B Seed #4</v>
      </c>
      <c r="I8" s="3" t="str">
        <v>10B Seed #1 v. 10B Seed #4</v>
      </c>
      <c r="J8" s="3" t="str">
        <v>10B</v>
      </c>
      <c r="K8" s="3" t="str">
        <v>Semi</v>
      </c>
      <c r="L8" s="3" t="str">
        <v>Edge - West</v>
      </c>
    </row>
    <row r="9" spans="1:12" x14ac:dyDescent="0.35">
      <c r="A9" s="5">
        <v>45970</v>
      </c>
      <c r="B9" s="21">
        <v>0.29166666666666669</v>
      </c>
      <c r="C9" s="21">
        <v>0.33333333333333331</v>
      </c>
      <c r="D9" s="18">
        <v>59.999999999999943</v>
      </c>
      <c r="E9" s="3">
        <v>0</v>
      </c>
      <c r="F9" s="3" t="str">
        <v>10B Seed #2</v>
      </c>
      <c r="G9" s="3">
        <v>0</v>
      </c>
      <c r="H9" s="3" t="str">
        <v>10B Seed #3</v>
      </c>
      <c r="I9" s="3" t="str">
        <v>10B Seed #2 v. 10B Seed #3</v>
      </c>
      <c r="J9" s="3" t="str">
        <v>10B</v>
      </c>
      <c r="K9" s="3" t="str">
        <v>Semi</v>
      </c>
      <c r="L9" s="3" t="str">
        <v>FIA</v>
      </c>
    </row>
    <row r="10" spans="1:12" x14ac:dyDescent="0.35">
      <c r="A10" s="5">
        <v>45970</v>
      </c>
      <c r="B10" s="21">
        <v>0.52083333333333337</v>
      </c>
      <c r="C10" s="21">
        <v>0.57291666666666663</v>
      </c>
      <c r="D10" s="18">
        <v>74.999999999999886</v>
      </c>
      <c r="E10" s="3">
        <v>0</v>
      </c>
      <c r="F10" s="3" t="str">
        <v>10B Winner 1v4</v>
      </c>
      <c r="G10" s="3">
        <v>0</v>
      </c>
      <c r="H10" s="3" t="str">
        <v>10B Winner 2v3</v>
      </c>
      <c r="I10" s="3" t="str">
        <v>10B Winner 1v4 v. 10B Winner 2v3</v>
      </c>
      <c r="J10" s="3" t="str">
        <v>10B</v>
      </c>
      <c r="K10" s="3" t="str">
        <v>Champ.</v>
      </c>
      <c r="L10" s="3" t="str">
        <v>Edge - West</v>
      </c>
    </row>
    <row r="13" spans="1:12" ht="15" thickBot="1" x14ac:dyDescent="0.4"/>
    <row r="14" spans="1:12" x14ac:dyDescent="0.35">
      <c r="A14" s="19" t="s">
        <v>85</v>
      </c>
    </row>
    <row r="15" spans="1:12" x14ac:dyDescent="0.35">
      <c r="A15" s="22" t="s">
        <v>21</v>
      </c>
    </row>
    <row r="16" spans="1:12" x14ac:dyDescent="0.35">
      <c r="A16" s="22" t="s">
        <v>99</v>
      </c>
    </row>
    <row r="17" spans="1:1" x14ac:dyDescent="0.35">
      <c r="A17" s="22" t="s">
        <v>18</v>
      </c>
    </row>
    <row r="18" spans="1:1" ht="15" thickBot="1" x14ac:dyDescent="0.4">
      <c r="A18" s="23" t="s">
        <v>20</v>
      </c>
    </row>
  </sheetData>
  <autoFilter ref="A1:L10" xr:uid="{ED41B64C-4CCA-4B4F-AA6A-7AEBD9D995A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16161-42BA-4D63-9CDF-6E784B174E22}">
  <dimension ref="A1:P25"/>
  <sheetViews>
    <sheetView zoomScaleNormal="100" workbookViewId="0">
      <selection activeCell="A19" sqref="A19"/>
    </sheetView>
  </sheetViews>
  <sheetFormatPr defaultColWidth="8.81640625" defaultRowHeight="14.5" x14ac:dyDescent="0.35"/>
  <cols>
    <col min="1" max="1" width="33.36328125" style="5" bestFit="1" customWidth="1"/>
    <col min="2" max="3" width="10.81640625" style="12" bestFit="1" customWidth="1"/>
    <col min="4" max="4" width="8.453125" style="18" bestFit="1" customWidth="1"/>
    <col min="5" max="5" width="6.81640625" style="3" hidden="1" customWidth="1"/>
    <col min="6" max="6" width="29.453125" style="3" hidden="1" customWidth="1"/>
    <col min="7" max="7" width="7.81640625" style="3" hidden="1" customWidth="1"/>
    <col min="8" max="8" width="26.453125" style="3" hidden="1" customWidth="1"/>
    <col min="9" max="9" width="57" style="3" bestFit="1" customWidth="1"/>
    <col min="10" max="10" width="13" style="3" bestFit="1" customWidth="1"/>
    <col min="11" max="11" width="11.453125" style="3" customWidth="1"/>
    <col min="12" max="12" width="11" style="3" bestFit="1" customWidth="1"/>
    <col min="14" max="14" width="29.453125" style="3" bestFit="1" customWidth="1"/>
    <col min="15" max="15" width="12.36328125" style="3" bestFit="1" customWidth="1"/>
    <col min="16" max="16" width="13.36328125" style="3" bestFit="1" customWidth="1"/>
  </cols>
  <sheetData>
    <row r="1" spans="1:12" x14ac:dyDescent="0.35">
      <c r="A1" s="13" t="s">
        <v>0</v>
      </c>
      <c r="B1" s="14" t="s">
        <v>1</v>
      </c>
      <c r="C1" s="14" t="s">
        <v>2</v>
      </c>
      <c r="D1" s="15" t="s">
        <v>3</v>
      </c>
      <c r="E1" s="16" t="s">
        <v>10</v>
      </c>
      <c r="F1" s="16" t="s">
        <v>14</v>
      </c>
      <c r="G1" s="16" t="s">
        <v>16</v>
      </c>
      <c r="H1" s="16" t="s">
        <v>15</v>
      </c>
      <c r="I1" s="16" t="s">
        <v>17</v>
      </c>
      <c r="J1" s="16" t="s">
        <v>5</v>
      </c>
      <c r="K1" s="16" t="s">
        <v>12</v>
      </c>
      <c r="L1" s="16" t="s">
        <v>4</v>
      </c>
    </row>
    <row r="2" spans="1:12" x14ac:dyDescent="0.35">
      <c r="A2" s="5" cm="1">
        <f t="array" ref="A2:L14">_xlfn._xlws.FILTER(Master!A:L,Master!J:J="10 Rec")</f>
        <v>45968</v>
      </c>
      <c r="B2" s="21">
        <v>0.41666666666666669</v>
      </c>
      <c r="C2" s="21">
        <v>0.45833333333333331</v>
      </c>
      <c r="D2" s="18">
        <v>59.999999999999943</v>
      </c>
      <c r="E2" s="3" t="str">
        <v>10R-1</v>
      </c>
      <c r="F2" s="3" t="str">
        <v>Denver CC 10U Rec</v>
      </c>
      <c r="G2" s="3" t="str">
        <v>10R-2</v>
      </c>
      <c r="H2" s="3" t="str">
        <v>Foothills Flyers</v>
      </c>
      <c r="I2" s="3" t="str">
        <v>Denver CC 10U Rec v. Foothills Flyers</v>
      </c>
      <c r="J2" s="3" t="str">
        <v>10 Rec</v>
      </c>
      <c r="K2" s="3">
        <v>1</v>
      </c>
      <c r="L2" s="3" t="str">
        <v>Edge - East</v>
      </c>
    </row>
    <row r="3" spans="1:12" x14ac:dyDescent="0.35">
      <c r="A3" s="5">
        <v>45968</v>
      </c>
      <c r="B3" s="21">
        <v>0.46875</v>
      </c>
      <c r="C3" s="21">
        <v>0.51041666666666663</v>
      </c>
      <c r="D3" s="18">
        <v>59.999999999999943</v>
      </c>
      <c r="E3" s="3" t="str">
        <v>10R-3</v>
      </c>
      <c r="F3" s="3" t="str">
        <v>WCHl Summit 10U Rec</v>
      </c>
      <c r="G3" s="3" t="str">
        <v>10R-4</v>
      </c>
      <c r="H3" s="3" t="str">
        <v>Pikes Peak Catamounts 10U Rec</v>
      </c>
      <c r="I3" s="3" t="str">
        <v>WCHl Summit 10U Rec v. Pikes Peak Catamounts 10U Rec</v>
      </c>
      <c r="J3" s="3" t="str">
        <v>10 Rec</v>
      </c>
      <c r="K3" s="3">
        <v>1</v>
      </c>
      <c r="L3" s="3" t="str">
        <v>Edge - East</v>
      </c>
    </row>
    <row r="4" spans="1:12" x14ac:dyDescent="0.35">
      <c r="A4" s="5">
        <v>45968</v>
      </c>
      <c r="B4" s="21">
        <v>0.66666666666666663</v>
      </c>
      <c r="C4" s="21">
        <v>0.70833333333333337</v>
      </c>
      <c r="D4" s="18">
        <v>60.000000000000107</v>
      </c>
      <c r="E4" s="3" t="str">
        <v>10R-5</v>
      </c>
      <c r="F4" s="3" t="str">
        <v>Grand Junction River Hawks 10U Rec</v>
      </c>
      <c r="G4" s="3" t="str">
        <v>10R-6</v>
      </c>
      <c r="H4" s="3" t="str">
        <v>Littleton Hawks 10U Rec</v>
      </c>
      <c r="I4" s="3" t="str">
        <v>Grand Junction River Hawks 10U Rec v. Littleton Hawks 10U Rec</v>
      </c>
      <c r="J4" s="3" t="str">
        <v>10 Rec</v>
      </c>
      <c r="K4" s="3">
        <v>1</v>
      </c>
      <c r="L4" s="3" t="str">
        <v>FIA</v>
      </c>
    </row>
    <row r="5" spans="1:12" x14ac:dyDescent="0.35">
      <c r="A5" s="5">
        <v>45968</v>
      </c>
      <c r="B5" s="21">
        <v>0.77083333333333337</v>
      </c>
      <c r="C5" s="21">
        <v>0.8125</v>
      </c>
      <c r="D5" s="18">
        <v>59.999999999999943</v>
      </c>
      <c r="E5" s="3" t="str">
        <v>10R-1</v>
      </c>
      <c r="F5" s="3" t="str">
        <v>Denver CC 10U Rec</v>
      </c>
      <c r="G5" s="3" t="str">
        <v>10R-3</v>
      </c>
      <c r="H5" s="3" t="str">
        <v>WCHl Summit 10U Rec</v>
      </c>
      <c r="I5" s="3" t="str">
        <v>Denver CC 10U Rec v. WCHl Summit 10U Rec</v>
      </c>
      <c r="J5" s="3" t="str">
        <v>10 Rec</v>
      </c>
      <c r="K5" s="3">
        <v>2</v>
      </c>
      <c r="L5" s="3" t="str">
        <v>Edge - East</v>
      </c>
    </row>
    <row r="6" spans="1:12" x14ac:dyDescent="0.35">
      <c r="A6" s="5">
        <v>45969</v>
      </c>
      <c r="B6" s="21">
        <v>0.33333333333333331</v>
      </c>
      <c r="C6" s="21">
        <v>0.375</v>
      </c>
      <c r="D6" s="18">
        <v>60.000000000000028</v>
      </c>
      <c r="E6" s="3" t="str">
        <v>10R-6</v>
      </c>
      <c r="F6" s="3" t="str">
        <v>Littleton Hawks 10U Rec</v>
      </c>
      <c r="G6" s="3" t="str">
        <v>10R-4</v>
      </c>
      <c r="H6" s="3" t="str">
        <v>Pikes Peak Catamounts 10U Rec</v>
      </c>
      <c r="I6" s="3" t="str">
        <v>Littleton Hawks 10U Rec v. Pikes Peak Catamounts 10U Rec</v>
      </c>
      <c r="J6" s="3" t="str">
        <v>10 Rec</v>
      </c>
      <c r="K6" s="3">
        <v>2</v>
      </c>
      <c r="L6" s="3" t="str">
        <v>FIA</v>
      </c>
    </row>
    <row r="7" spans="1:12" x14ac:dyDescent="0.35">
      <c r="A7" s="5">
        <v>45969</v>
      </c>
      <c r="B7" s="21">
        <v>0.38541666666666669</v>
      </c>
      <c r="C7" s="21">
        <v>0.42708333333333331</v>
      </c>
      <c r="D7" s="18">
        <v>59.999999999999943</v>
      </c>
      <c r="E7" s="3" t="str">
        <v>10R-2</v>
      </c>
      <c r="F7" s="3" t="str">
        <v>Foothills Flyers</v>
      </c>
      <c r="G7" s="3" t="str">
        <v>10R-5</v>
      </c>
      <c r="H7" s="3" t="str">
        <v>Grand Junction River Hawks 10U Rec</v>
      </c>
      <c r="I7" s="3" t="str">
        <v>Foothills Flyers v. Grand Junction River Hawks 10U Rec</v>
      </c>
      <c r="J7" s="3" t="str">
        <v>10 Rec</v>
      </c>
      <c r="K7" s="3">
        <v>2</v>
      </c>
      <c r="L7" s="3" t="str">
        <v>FIA</v>
      </c>
    </row>
    <row r="8" spans="1:12" x14ac:dyDescent="0.35">
      <c r="A8" s="5">
        <v>45969</v>
      </c>
      <c r="B8" s="21">
        <v>0.60416666666666674</v>
      </c>
      <c r="C8" s="21">
        <v>0.64583333333333337</v>
      </c>
      <c r="D8" s="18">
        <v>59.999999999999943</v>
      </c>
      <c r="E8" s="3" t="str">
        <v>10R-1</v>
      </c>
      <c r="F8" s="3" t="str">
        <v>Denver CC 10U Rec</v>
      </c>
      <c r="G8" s="3" t="str">
        <v>10R-4</v>
      </c>
      <c r="H8" s="3" t="str">
        <v>Pikes Peak Catamounts 10U Rec</v>
      </c>
      <c r="I8" s="3" t="str">
        <v>Denver CC 10U Rec v. Pikes Peak Catamounts 10U Rec</v>
      </c>
      <c r="J8" s="3" t="str">
        <v>10 Rec</v>
      </c>
      <c r="K8" s="3">
        <v>3</v>
      </c>
      <c r="L8" s="3" t="str">
        <v>Edge - East</v>
      </c>
    </row>
    <row r="9" spans="1:12" x14ac:dyDescent="0.35">
      <c r="A9" s="5">
        <v>45969</v>
      </c>
      <c r="B9" s="21">
        <v>0.63541666666666663</v>
      </c>
      <c r="C9" s="21">
        <v>0.67708333333333337</v>
      </c>
      <c r="D9" s="18">
        <v>60.000000000000107</v>
      </c>
      <c r="E9" s="3" t="str">
        <v>10R-2</v>
      </c>
      <c r="F9" s="3" t="str">
        <v>Foothills Flyers</v>
      </c>
      <c r="G9" s="3" t="str">
        <v>10R-6</v>
      </c>
      <c r="H9" s="3" t="str">
        <v>Littleton Hawks 10U Rec</v>
      </c>
      <c r="I9" s="3" t="str">
        <v>Foothills Flyers v. Littleton Hawks 10U Rec</v>
      </c>
      <c r="J9" s="3" t="str">
        <v>10 Rec</v>
      </c>
      <c r="K9" s="3">
        <v>3</v>
      </c>
      <c r="L9" s="3" t="str">
        <v>Edge - West</v>
      </c>
    </row>
    <row r="10" spans="1:12" x14ac:dyDescent="0.35">
      <c r="A10" s="5">
        <v>45969</v>
      </c>
      <c r="B10" s="21">
        <v>0.6875</v>
      </c>
      <c r="C10" s="21">
        <v>0.73958333333333337</v>
      </c>
      <c r="D10" s="18">
        <v>75.000000000000057</v>
      </c>
      <c r="E10" s="3" t="str">
        <v>10R-3</v>
      </c>
      <c r="F10" s="3" t="str">
        <v>WCHl Summit 10U Rec</v>
      </c>
      <c r="G10" s="3" t="str">
        <v>10R-5</v>
      </c>
      <c r="H10" s="3" t="str">
        <v>Grand Junction River Hawks 10U Rec</v>
      </c>
      <c r="I10" s="3" t="str">
        <v>WCHl Summit 10U Rec v. Grand Junction River Hawks 10U Rec</v>
      </c>
      <c r="J10" s="3" t="str">
        <v>10 Rec</v>
      </c>
      <c r="K10" s="3">
        <v>3</v>
      </c>
      <c r="L10" s="3" t="str">
        <v>Edge - West</v>
      </c>
    </row>
    <row r="11" spans="1:12" x14ac:dyDescent="0.35">
      <c r="A11" s="5">
        <v>45970</v>
      </c>
      <c r="B11" s="12">
        <v>0.34375</v>
      </c>
      <c r="C11" s="12">
        <v>0.38541666666666669</v>
      </c>
      <c r="D11" s="18">
        <v>60.000000000000028</v>
      </c>
      <c r="E11" s="3">
        <v>0</v>
      </c>
      <c r="F11" s="3" t="str">
        <v>10R Seed #1</v>
      </c>
      <c r="G11" s="3">
        <v>0</v>
      </c>
      <c r="H11" s="3" t="str">
        <v>10R Seed #4</v>
      </c>
      <c r="I11" s="3" t="str">
        <v>10R Seed #1 v. 10R Seed #4</v>
      </c>
      <c r="J11" s="3" t="str">
        <v>10 Rec</v>
      </c>
      <c r="K11" s="3" t="str">
        <v>Semi</v>
      </c>
      <c r="L11" s="3" t="str">
        <v>Edge - West</v>
      </c>
    </row>
    <row r="12" spans="1:12" x14ac:dyDescent="0.35">
      <c r="A12" s="5">
        <v>45970</v>
      </c>
      <c r="B12" s="12">
        <v>0.34375</v>
      </c>
      <c r="C12" s="12">
        <v>0.38541666666666669</v>
      </c>
      <c r="D12" s="18">
        <v>60.000000000000028</v>
      </c>
      <c r="E12" s="3">
        <v>0</v>
      </c>
      <c r="F12" s="3" t="str">
        <v>10R Seed #2</v>
      </c>
      <c r="G12" s="3">
        <v>0</v>
      </c>
      <c r="H12" s="3" t="str">
        <v>10R Seed #3</v>
      </c>
      <c r="I12" s="3" t="str">
        <v>10R Seed #2 v. 10R Seed #3</v>
      </c>
      <c r="J12" s="3" t="str">
        <v>10 Rec</v>
      </c>
      <c r="K12" s="3" t="str">
        <v>Semi</v>
      </c>
      <c r="L12" s="3" t="str">
        <v>FIA</v>
      </c>
    </row>
    <row r="13" spans="1:12" x14ac:dyDescent="0.35">
      <c r="A13" s="5">
        <v>45970</v>
      </c>
      <c r="B13" s="12">
        <v>0.58333333333333337</v>
      </c>
      <c r="C13" s="12">
        <v>0.63541666666666663</v>
      </c>
      <c r="D13" s="18">
        <v>74.999999999999886</v>
      </c>
      <c r="E13" s="3">
        <v>0</v>
      </c>
      <c r="F13" s="3" t="str">
        <v>10R Winner 1v4</v>
      </c>
      <c r="G13" s="3">
        <v>0</v>
      </c>
      <c r="H13" s="3" t="str">
        <v>10R Winner 2v3</v>
      </c>
      <c r="I13" s="3" t="str">
        <v>10R Winner 1v4 v. 10R Winner 2v3</v>
      </c>
      <c r="J13" s="3" t="str">
        <v>10 Rec</v>
      </c>
      <c r="K13" s="3" t="str">
        <v>Champ.</v>
      </c>
      <c r="L13" s="3" t="str">
        <v>Edge - West</v>
      </c>
    </row>
    <row r="14" spans="1:12" x14ac:dyDescent="0.35">
      <c r="A14" s="5">
        <v>45970</v>
      </c>
      <c r="B14" s="12">
        <v>0.58333333333333337</v>
      </c>
      <c r="C14" s="12">
        <v>0.625</v>
      </c>
      <c r="D14" s="18">
        <v>59.999999999999943</v>
      </c>
      <c r="E14" s="3">
        <v>0</v>
      </c>
      <c r="F14" s="3" t="str">
        <v>10R Seed #5</v>
      </c>
      <c r="G14" s="3">
        <v>0</v>
      </c>
      <c r="H14" s="3" t="str">
        <v>10R Seed #6</v>
      </c>
      <c r="I14" s="3" t="str">
        <v>10R Seed #5 v. 10R Seed #6</v>
      </c>
      <c r="J14" s="3" t="str">
        <v>10 Rec</v>
      </c>
      <c r="K14" s="3" t="str">
        <v>Cons</v>
      </c>
      <c r="L14" s="3" t="str">
        <v>FIA</v>
      </c>
    </row>
    <row r="18" spans="1:1" ht="15" thickBot="1" x14ac:dyDescent="0.4"/>
    <row r="19" spans="1:1" x14ac:dyDescent="0.35">
      <c r="A19" s="30" t="s">
        <v>87</v>
      </c>
    </row>
    <row r="20" spans="1:1" x14ac:dyDescent="0.35">
      <c r="A20" s="31" t="s">
        <v>22</v>
      </c>
    </row>
    <row r="21" spans="1:1" x14ac:dyDescent="0.35">
      <c r="A21" s="31" t="s">
        <v>18</v>
      </c>
    </row>
    <row r="22" spans="1:1" x14ac:dyDescent="0.35">
      <c r="A22" s="32" t="s">
        <v>92</v>
      </c>
    </row>
    <row r="23" spans="1:1" x14ac:dyDescent="0.35">
      <c r="A23" s="32" t="s">
        <v>100</v>
      </c>
    </row>
    <row r="24" spans="1:1" x14ac:dyDescent="0.35">
      <c r="A24" s="31" t="s">
        <v>25</v>
      </c>
    </row>
    <row r="25" spans="1:1" ht="15" thickBot="1" x14ac:dyDescent="0.4">
      <c r="A25" s="33" t="s">
        <v>24</v>
      </c>
    </row>
  </sheetData>
  <autoFilter ref="A1:L14" xr:uid="{BD316161-42BA-4D63-9CDF-6E784B174E22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B9DE-FFE7-4200-83DD-89B34982FC41}">
  <dimension ref="A1:P18"/>
  <sheetViews>
    <sheetView zoomScaleNormal="100" workbookViewId="0">
      <selection activeCell="A18" sqref="A18"/>
    </sheetView>
  </sheetViews>
  <sheetFormatPr defaultColWidth="8.81640625" defaultRowHeight="14.5" x14ac:dyDescent="0.35"/>
  <cols>
    <col min="1" max="1" width="29" style="5" bestFit="1" customWidth="1"/>
    <col min="2" max="3" width="10.81640625" style="21" bestFit="1" customWidth="1"/>
    <col min="4" max="4" width="8.453125" style="18" bestFit="1" customWidth="1"/>
    <col min="5" max="5" width="6.81640625" style="3" hidden="1" customWidth="1"/>
    <col min="6" max="6" width="29.453125" style="3" hidden="1" customWidth="1"/>
    <col min="7" max="7" width="7.81640625" style="3" hidden="1" customWidth="1"/>
    <col min="8" max="8" width="26.453125" style="3" hidden="1" customWidth="1"/>
    <col min="9" max="9" width="58.1796875" style="3" bestFit="1" customWidth="1"/>
    <col min="10" max="10" width="13" style="3" bestFit="1" customWidth="1"/>
    <col min="11" max="11" width="11.453125" style="3" customWidth="1"/>
    <col min="12" max="12" width="11" style="3" bestFit="1" customWidth="1"/>
    <col min="14" max="14" width="29.453125" style="3" bestFit="1" customWidth="1"/>
    <col min="15" max="15" width="12.36328125" style="3" bestFit="1" customWidth="1"/>
    <col min="16" max="16" width="13.36328125" style="3" bestFit="1" customWidth="1"/>
  </cols>
  <sheetData>
    <row r="1" spans="1:12" x14ac:dyDescent="0.35">
      <c r="A1" s="13" t="s">
        <v>0</v>
      </c>
      <c r="B1" s="20" t="s">
        <v>1</v>
      </c>
      <c r="C1" s="20" t="s">
        <v>2</v>
      </c>
      <c r="D1" s="15" t="s">
        <v>3</v>
      </c>
      <c r="E1" s="16" t="s">
        <v>10</v>
      </c>
      <c r="F1" s="16" t="s">
        <v>14</v>
      </c>
      <c r="G1" s="16" t="s">
        <v>16</v>
      </c>
      <c r="H1" s="16" t="s">
        <v>15</v>
      </c>
      <c r="I1" s="16" t="s">
        <v>17</v>
      </c>
      <c r="J1" s="16" t="s">
        <v>5</v>
      </c>
      <c r="K1" s="16" t="s">
        <v>12</v>
      </c>
      <c r="L1" s="16" t="s">
        <v>4</v>
      </c>
    </row>
    <row r="2" spans="1:12" x14ac:dyDescent="0.35">
      <c r="A2" s="5" cm="1">
        <f t="array" ref="A2:L10">_xlfn._xlws.FILTER(Master!A:L,Master!J:J="12B")</f>
        <v>45968</v>
      </c>
      <c r="B2" s="21">
        <v>0.52083333333333337</v>
      </c>
      <c r="C2" s="21">
        <v>0.57291666666666663</v>
      </c>
      <c r="D2" s="18">
        <v>74.999999999999886</v>
      </c>
      <c r="E2" s="3" t="str">
        <v>12B-1</v>
      </c>
      <c r="F2" s="3" t="str">
        <v>Denver CC 12U B</v>
      </c>
      <c r="G2" s="3" t="str">
        <v>12B-2</v>
      </c>
      <c r="H2" s="3" t="str">
        <v>Foothills Flyers</v>
      </c>
      <c r="I2" s="3" t="str">
        <v>Denver CC 12U B v. Foothills Flyers</v>
      </c>
      <c r="J2" s="3" t="str">
        <v>12B</v>
      </c>
      <c r="K2" s="3">
        <v>1</v>
      </c>
      <c r="L2" s="3" t="str">
        <v>Edge - East</v>
      </c>
    </row>
    <row r="3" spans="1:12" x14ac:dyDescent="0.35">
      <c r="A3" s="5">
        <v>45968</v>
      </c>
      <c r="B3" s="21">
        <v>0.58333333333333337</v>
      </c>
      <c r="C3" s="21">
        <v>0.63541666666666663</v>
      </c>
      <c r="D3" s="18">
        <v>74.999999999999886</v>
      </c>
      <c r="E3" s="3" t="str">
        <v>12B-3</v>
      </c>
      <c r="F3" s="3" t="str">
        <v>Arapahoe Warriors 12U B White</v>
      </c>
      <c r="G3" s="3" t="str">
        <v>12B-4</v>
      </c>
      <c r="H3" s="3" t="str">
        <v>Pikes Peak Catamounts 12U B</v>
      </c>
      <c r="I3" s="3" t="str">
        <v>Arapahoe Warriors 12U B White v. Pikes Peak Catamounts 12U B</v>
      </c>
      <c r="J3" s="3" t="str">
        <v>12B</v>
      </c>
      <c r="K3" s="3">
        <v>1</v>
      </c>
      <c r="L3" s="3" t="str">
        <v>Edge - East</v>
      </c>
    </row>
    <row r="4" spans="1:12" x14ac:dyDescent="0.35">
      <c r="A4" s="5">
        <v>45968</v>
      </c>
      <c r="B4" s="21">
        <v>0.82291666666666663</v>
      </c>
      <c r="C4" s="21">
        <v>0.875</v>
      </c>
      <c r="D4" s="18">
        <v>75.000000000000057</v>
      </c>
      <c r="E4" s="3" t="str">
        <v>12B-1</v>
      </c>
      <c r="F4" s="3" t="str">
        <v>Denver CC 12U B</v>
      </c>
      <c r="G4" s="3" t="str">
        <v>12B-3</v>
      </c>
      <c r="H4" s="3" t="str">
        <v>Arapahoe Warriors 12U B White</v>
      </c>
      <c r="I4" s="3" t="str">
        <v>Denver CC 12U B v. Arapahoe Warriors 12U B White</v>
      </c>
      <c r="J4" s="3" t="str">
        <v>12B</v>
      </c>
      <c r="K4" s="3">
        <v>2</v>
      </c>
      <c r="L4" s="3" t="str">
        <v>Edge - East</v>
      </c>
    </row>
    <row r="5" spans="1:12" x14ac:dyDescent="0.35">
      <c r="A5" s="5">
        <v>45969</v>
      </c>
      <c r="B5" s="21">
        <v>0.57291666666666663</v>
      </c>
      <c r="C5" s="21">
        <v>0.625</v>
      </c>
      <c r="D5" s="18">
        <v>75.000000000000057</v>
      </c>
      <c r="E5" s="3" t="str">
        <v>12B-2</v>
      </c>
      <c r="F5" s="3" t="str">
        <v>Foothills Flyers</v>
      </c>
      <c r="G5" s="3" t="str">
        <v>12B-4</v>
      </c>
      <c r="H5" s="3" t="str">
        <v>Pikes Peak Catamounts 12U B</v>
      </c>
      <c r="I5" s="3" t="str">
        <v>Foothills Flyers v. Pikes Peak Catamounts 12U B</v>
      </c>
      <c r="J5" s="3" t="str">
        <v>12B</v>
      </c>
      <c r="K5" s="3">
        <v>2</v>
      </c>
      <c r="L5" s="3" t="str">
        <v>Edge - West</v>
      </c>
    </row>
    <row r="6" spans="1:12" x14ac:dyDescent="0.35">
      <c r="A6" s="5">
        <v>45969</v>
      </c>
      <c r="B6" s="21">
        <v>0.79166666666666674</v>
      </c>
      <c r="C6" s="21">
        <v>0.84375000000000011</v>
      </c>
      <c r="D6" s="18">
        <v>75.000000000000057</v>
      </c>
      <c r="E6" s="3" t="str">
        <v>12B-2</v>
      </c>
      <c r="F6" s="3" t="str">
        <v>Foothills Flyers</v>
      </c>
      <c r="G6" s="3" t="str">
        <v>12B-3</v>
      </c>
      <c r="H6" s="3" t="str">
        <v>Arapahoe Warriors 12U B White</v>
      </c>
      <c r="I6" s="3" t="str">
        <v>Foothills Flyers v. Arapahoe Warriors 12U B White</v>
      </c>
      <c r="J6" s="3" t="str">
        <v>12B</v>
      </c>
      <c r="K6" s="3">
        <v>3</v>
      </c>
      <c r="L6" s="3" t="str">
        <v>Edge - East</v>
      </c>
    </row>
    <row r="7" spans="1:12" x14ac:dyDescent="0.35">
      <c r="A7" s="5">
        <v>45969</v>
      </c>
      <c r="B7" s="21">
        <v>0.85416666666666674</v>
      </c>
      <c r="C7" s="21">
        <v>0.90625000000000011</v>
      </c>
      <c r="D7" s="18">
        <v>75.000000000000057</v>
      </c>
      <c r="E7" s="3" t="str">
        <v>12B-1</v>
      </c>
      <c r="F7" s="3" t="str">
        <v>Denver CC 12U B</v>
      </c>
      <c r="G7" s="3" t="str">
        <v>12B-4</v>
      </c>
      <c r="H7" s="3" t="str">
        <v>Pikes Peak Catamounts 12U B</v>
      </c>
      <c r="I7" s="3" t="str">
        <v>Denver CC 12U B v. Pikes Peak Catamounts 12U B</v>
      </c>
      <c r="J7" s="3" t="str">
        <v>12B</v>
      </c>
      <c r="K7" s="3">
        <v>3</v>
      </c>
      <c r="L7" s="3" t="str">
        <v>Edge - East</v>
      </c>
    </row>
    <row r="8" spans="1:12" x14ac:dyDescent="0.35">
      <c r="A8" s="5">
        <v>45970</v>
      </c>
      <c r="B8" s="21">
        <v>0.39583333333333331</v>
      </c>
      <c r="C8" s="21">
        <v>0.44791666666666669</v>
      </c>
      <c r="D8" s="18">
        <v>75.000000000000057</v>
      </c>
      <c r="E8" s="3">
        <v>0</v>
      </c>
      <c r="F8" s="3" t="str">
        <v>12B Seed #1</v>
      </c>
      <c r="G8" s="3">
        <v>0</v>
      </c>
      <c r="H8" s="3" t="str">
        <v>12B Seed #4</v>
      </c>
      <c r="I8" s="3" t="str">
        <v>12B Seed #1 v. 12B Seed #4</v>
      </c>
      <c r="J8" s="3" t="str">
        <v>12B</v>
      </c>
      <c r="K8" s="3" t="str">
        <v>Semi</v>
      </c>
      <c r="L8" s="3" t="str">
        <v>Edge - West</v>
      </c>
    </row>
    <row r="9" spans="1:12" x14ac:dyDescent="0.35">
      <c r="A9" s="5">
        <v>45970</v>
      </c>
      <c r="B9" s="21">
        <v>0.39583333333333331</v>
      </c>
      <c r="C9" s="21">
        <v>0.44791666666666669</v>
      </c>
      <c r="D9" s="18">
        <v>75.000000000000057</v>
      </c>
      <c r="E9" s="3">
        <v>0</v>
      </c>
      <c r="F9" s="3" t="str">
        <v>12B Seed #2</v>
      </c>
      <c r="G9" s="3">
        <v>0</v>
      </c>
      <c r="H9" s="3" t="str">
        <v>12B Seed #3</v>
      </c>
      <c r="I9" s="3" t="str">
        <v>12B Seed #2 v. 12B Seed #3</v>
      </c>
      <c r="J9" s="3" t="str">
        <v>12B</v>
      </c>
      <c r="K9" s="3" t="str">
        <v>Semi</v>
      </c>
      <c r="L9" s="3" t="str">
        <v>FIA</v>
      </c>
    </row>
    <row r="10" spans="1:12" x14ac:dyDescent="0.35">
      <c r="A10" s="5">
        <v>45970</v>
      </c>
      <c r="B10" s="21">
        <v>0.64583333333333337</v>
      </c>
      <c r="C10" s="21">
        <v>0.70833333333333337</v>
      </c>
      <c r="D10" s="18">
        <v>90</v>
      </c>
      <c r="E10" s="3">
        <v>0</v>
      </c>
      <c r="F10" s="3" t="str">
        <v>12B Winner 1v4</v>
      </c>
      <c r="G10" s="3">
        <v>0</v>
      </c>
      <c r="H10" s="3" t="str">
        <v>12B Winner 2v3</v>
      </c>
      <c r="I10" s="3" t="str">
        <v>12B Winner 1v4 v. 12B Winner 2v3</v>
      </c>
      <c r="J10" s="3" t="str">
        <v>12B</v>
      </c>
      <c r="K10" s="3" t="str">
        <v>Champ.</v>
      </c>
      <c r="L10" s="3" t="str">
        <v>Edge - West</v>
      </c>
    </row>
    <row r="13" spans="1:12" ht="15" thickBot="1" x14ac:dyDescent="0.4"/>
    <row r="14" spans="1:12" x14ac:dyDescent="0.35">
      <c r="A14" s="19" t="s">
        <v>86</v>
      </c>
    </row>
    <row r="15" spans="1:12" x14ac:dyDescent="0.35">
      <c r="A15" s="24" t="s">
        <v>28</v>
      </c>
    </row>
    <row r="16" spans="1:12" x14ac:dyDescent="0.35">
      <c r="A16" s="24" t="s">
        <v>26</v>
      </c>
    </row>
    <row r="17" spans="1:1" x14ac:dyDescent="0.35">
      <c r="A17" s="24" t="s">
        <v>18</v>
      </c>
    </row>
    <row r="18" spans="1:1" ht="15" thickBot="1" x14ac:dyDescent="0.4">
      <c r="A18" s="25" t="s">
        <v>101</v>
      </c>
    </row>
  </sheetData>
  <autoFilter ref="A1:L10" xr:uid="{C173B9DE-FFE7-4200-83DD-89B34982FC41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CDEF0-33BA-46C6-A50C-CA9F43F6E802}">
  <dimension ref="A1:P23"/>
  <sheetViews>
    <sheetView zoomScaleNormal="100" workbookViewId="0">
      <selection activeCell="J6" sqref="J6"/>
    </sheetView>
  </sheetViews>
  <sheetFormatPr defaultColWidth="8.81640625" defaultRowHeight="14.5" x14ac:dyDescent="0.35"/>
  <cols>
    <col min="1" max="1" width="27.453125" style="5" bestFit="1" customWidth="1"/>
    <col min="2" max="3" width="10.81640625" style="21" bestFit="1" customWidth="1"/>
    <col min="4" max="4" width="8.453125" style="18" bestFit="1" customWidth="1"/>
    <col min="5" max="5" width="6.81640625" style="3" hidden="1" customWidth="1"/>
    <col min="6" max="6" width="29.453125" style="3" hidden="1" customWidth="1"/>
    <col min="7" max="7" width="7.81640625" style="3" hidden="1" customWidth="1"/>
    <col min="8" max="8" width="26.453125" style="3" hidden="1" customWidth="1"/>
    <col min="9" max="9" width="51.453125" style="3" bestFit="1" customWidth="1"/>
    <col min="10" max="10" width="13" style="3" bestFit="1" customWidth="1"/>
    <col min="11" max="11" width="11.453125" style="3" customWidth="1"/>
    <col min="12" max="12" width="11" style="3" bestFit="1" customWidth="1"/>
    <col min="14" max="14" width="29.453125" style="3" bestFit="1" customWidth="1"/>
    <col min="15" max="15" width="12.36328125" style="3" bestFit="1" customWidth="1"/>
    <col min="16" max="16" width="13.36328125" style="3" bestFit="1" customWidth="1"/>
  </cols>
  <sheetData>
    <row r="1" spans="1:12" x14ac:dyDescent="0.35">
      <c r="A1" s="13" t="s">
        <v>0</v>
      </c>
      <c r="B1" s="20" t="s">
        <v>1</v>
      </c>
      <c r="C1" s="20" t="s">
        <v>2</v>
      </c>
      <c r="D1" s="15" t="s">
        <v>3</v>
      </c>
      <c r="E1" s="16" t="s">
        <v>10</v>
      </c>
      <c r="F1" s="16" t="s">
        <v>14</v>
      </c>
      <c r="G1" s="16" t="s">
        <v>16</v>
      </c>
      <c r="H1" s="16" t="s">
        <v>15</v>
      </c>
      <c r="I1" s="16" t="s">
        <v>17</v>
      </c>
      <c r="J1" s="16" t="s">
        <v>5</v>
      </c>
      <c r="K1" s="16" t="s">
        <v>12</v>
      </c>
      <c r="L1" s="16" t="s">
        <v>4</v>
      </c>
    </row>
    <row r="2" spans="1:12" x14ac:dyDescent="0.35">
      <c r="A2" s="5" cm="1">
        <f t="array" ref="A2:L14">_xlfn._xlws.FILTER(Master!A:L,Master!J:J="14B")</f>
        <v>45968</v>
      </c>
      <c r="B2" s="21">
        <v>0.64583333333333337</v>
      </c>
      <c r="C2" s="21">
        <v>0.69791666666666663</v>
      </c>
      <c r="D2" s="18">
        <v>74.999999999999886</v>
      </c>
      <c r="E2" s="3" t="str">
        <v>14B-1</v>
      </c>
      <c r="F2" s="3" t="str">
        <v>Monument Rebels 14U B</v>
      </c>
      <c r="G2" s="3" t="str">
        <v>14B-2</v>
      </c>
      <c r="H2" s="3" t="str">
        <v>Foothills Flyers</v>
      </c>
      <c r="I2" s="3" t="str">
        <v>Monument Rebels 14U B v. Foothills Flyers</v>
      </c>
      <c r="J2" s="3" t="str">
        <v>14B</v>
      </c>
      <c r="K2" s="3">
        <v>1</v>
      </c>
      <c r="L2" s="3" t="str">
        <v>Edge - East</v>
      </c>
    </row>
    <row r="3" spans="1:12" x14ac:dyDescent="0.35">
      <c r="A3" s="5">
        <v>45968</v>
      </c>
      <c r="B3" s="21">
        <v>0.70833333333333337</v>
      </c>
      <c r="C3" s="21">
        <v>0.76041666666666663</v>
      </c>
      <c r="D3" s="18">
        <v>74.999999999999886</v>
      </c>
      <c r="E3" s="3" t="str">
        <v>14B-3</v>
      </c>
      <c r="F3" s="3" t="str">
        <v>Pikes Peak Catamounts 14U B</v>
      </c>
      <c r="G3" s="3" t="str">
        <v>14B-4</v>
      </c>
      <c r="H3" s="3" t="str">
        <v>Arvada 14U B Black</v>
      </c>
      <c r="I3" s="3" t="str">
        <v>Pikes Peak Catamounts 14U B v. Arvada 14U B Black</v>
      </c>
      <c r="J3" s="3" t="str">
        <v>14B</v>
      </c>
      <c r="K3" s="3">
        <v>1</v>
      </c>
      <c r="L3" s="3" t="str">
        <v>Edge - East</v>
      </c>
    </row>
    <row r="4" spans="1:12" x14ac:dyDescent="0.35">
      <c r="A4" s="5">
        <v>45968</v>
      </c>
      <c r="B4" s="21">
        <v>0.71875</v>
      </c>
      <c r="C4" s="21">
        <v>0.77083333333333337</v>
      </c>
      <c r="D4" s="18">
        <v>75.000000000000057</v>
      </c>
      <c r="E4" s="3" t="str">
        <v>14B-5</v>
      </c>
      <c r="F4" s="3" t="str">
        <v>RMHF Lafayette 14U B</v>
      </c>
      <c r="G4" s="3" t="str">
        <v>14B-6</v>
      </c>
      <c r="H4" s="3" t="str">
        <v>Colorado Extreme 14U B</v>
      </c>
      <c r="I4" s="3" t="str">
        <v>RMHF Lafayette 14U B v. Colorado Extreme 14U B</v>
      </c>
      <c r="J4" s="3" t="str">
        <v>14B</v>
      </c>
      <c r="K4" s="3">
        <v>1</v>
      </c>
      <c r="L4" s="3" t="str">
        <v>Edge - West</v>
      </c>
    </row>
    <row r="5" spans="1:12" x14ac:dyDescent="0.35">
      <c r="A5" s="5">
        <v>45969</v>
      </c>
      <c r="B5" s="21">
        <v>0.41666666666666669</v>
      </c>
      <c r="C5" s="21">
        <v>0.46875</v>
      </c>
      <c r="D5" s="18">
        <v>74.999999999999972</v>
      </c>
      <c r="E5" s="3" t="str">
        <v>14B-6</v>
      </c>
      <c r="F5" s="3" t="str">
        <v>Colorado Extreme 14U B</v>
      </c>
      <c r="G5" s="3" t="str">
        <v>14B-4</v>
      </c>
      <c r="H5" s="3" t="str">
        <v>Arvada 14U B Black</v>
      </c>
      <c r="I5" s="3" t="str">
        <v>Colorado Extreme 14U B v. Arvada 14U B Black</v>
      </c>
      <c r="J5" s="3" t="str">
        <v>14B</v>
      </c>
      <c r="K5" s="3">
        <v>2</v>
      </c>
      <c r="L5" s="3" t="str">
        <v>Edge - East</v>
      </c>
    </row>
    <row r="6" spans="1:12" x14ac:dyDescent="0.35">
      <c r="A6" s="5">
        <v>45969</v>
      </c>
      <c r="B6" s="21">
        <v>0.4375</v>
      </c>
      <c r="C6" s="21">
        <v>0.48958333333333331</v>
      </c>
      <c r="D6" s="18">
        <v>74.999999999999972</v>
      </c>
      <c r="E6" s="3" t="str">
        <v>14B-2</v>
      </c>
      <c r="F6" s="3" t="str">
        <v>Foothills Flyers</v>
      </c>
      <c r="G6" s="3" t="str">
        <v>14B-5</v>
      </c>
      <c r="H6" s="3" t="str">
        <v>RMHF Lafayette 14U B</v>
      </c>
      <c r="I6" s="3" t="str">
        <v>Foothills Flyers v. RMHF Lafayette 14U B</v>
      </c>
      <c r="J6" s="3" t="str">
        <v>14B</v>
      </c>
      <c r="K6" s="3">
        <v>2</v>
      </c>
      <c r="L6" s="3" t="str">
        <v>FIA</v>
      </c>
    </row>
    <row r="7" spans="1:12" x14ac:dyDescent="0.35">
      <c r="A7" s="5">
        <v>45969</v>
      </c>
      <c r="B7" s="21">
        <v>0.5</v>
      </c>
      <c r="C7" s="21">
        <v>0.55208333333333337</v>
      </c>
      <c r="D7" s="18">
        <v>75.000000000000057</v>
      </c>
      <c r="E7" s="3" t="str">
        <v>14B-1</v>
      </c>
      <c r="F7" s="3" t="str">
        <v>Monument Rebels 14U B</v>
      </c>
      <c r="G7" s="3" t="str">
        <v>14B-3</v>
      </c>
      <c r="H7" s="3" t="str">
        <v>Pikes Peak Catamounts 14U B</v>
      </c>
      <c r="I7" s="3" t="str">
        <v>Monument Rebels 14U B v. Pikes Peak Catamounts 14U B</v>
      </c>
      <c r="J7" s="3" t="str">
        <v>14B</v>
      </c>
      <c r="K7" s="3">
        <v>2</v>
      </c>
      <c r="L7" s="3" t="str">
        <v>FIA</v>
      </c>
    </row>
    <row r="8" spans="1:12" x14ac:dyDescent="0.35">
      <c r="A8" s="5">
        <v>45969</v>
      </c>
      <c r="B8" s="21">
        <v>0.66666666666666674</v>
      </c>
      <c r="C8" s="21">
        <v>0.71875000000000011</v>
      </c>
      <c r="D8" s="18">
        <v>75.000000000000057</v>
      </c>
      <c r="E8" s="3" t="str">
        <v>14B-2</v>
      </c>
      <c r="F8" s="3" t="str">
        <v>Foothills Flyers</v>
      </c>
      <c r="G8" s="3" t="str">
        <v>14B-6</v>
      </c>
      <c r="H8" s="3" t="str">
        <v>Colorado Extreme 14U B</v>
      </c>
      <c r="I8" s="3" t="str">
        <v>Foothills Flyers v. Colorado Extreme 14U B</v>
      </c>
      <c r="J8" s="3" t="str">
        <v>14B</v>
      </c>
      <c r="K8" s="3">
        <v>3</v>
      </c>
      <c r="L8" s="3" t="str">
        <v>Edge - East</v>
      </c>
    </row>
    <row r="9" spans="1:12" x14ac:dyDescent="0.35">
      <c r="A9" s="5">
        <v>45969</v>
      </c>
      <c r="B9" s="21">
        <v>0.72916666666666674</v>
      </c>
      <c r="C9" s="21">
        <v>0.78125000000000011</v>
      </c>
      <c r="D9" s="18">
        <v>75.000000000000057</v>
      </c>
      <c r="E9" s="3" t="str">
        <v>14B-3</v>
      </c>
      <c r="F9" s="3" t="str">
        <v>Pikes Peak Catamounts 14U B</v>
      </c>
      <c r="G9" s="3" t="str">
        <v>14B-5</v>
      </c>
      <c r="H9" s="3" t="str">
        <v>RMHF Lafayette 14U B</v>
      </c>
      <c r="I9" s="3" t="str">
        <v>Pikes Peak Catamounts 14U B v. RMHF Lafayette 14U B</v>
      </c>
      <c r="J9" s="3" t="str">
        <v>14B</v>
      </c>
      <c r="K9" s="3">
        <v>3</v>
      </c>
      <c r="L9" s="3" t="str">
        <v>Edge - East</v>
      </c>
    </row>
    <row r="10" spans="1:12" x14ac:dyDescent="0.35">
      <c r="A10" s="5">
        <v>45969</v>
      </c>
      <c r="B10" s="21">
        <v>0.75</v>
      </c>
      <c r="C10" s="21">
        <v>0.80208333333333337</v>
      </c>
      <c r="D10" s="18">
        <v>75.000000000000057</v>
      </c>
      <c r="E10" s="3" t="str">
        <v>14B-1</v>
      </c>
      <c r="F10" s="3" t="str">
        <v>Monument Rebels 14U B</v>
      </c>
      <c r="G10" s="3" t="str">
        <v>14B-4</v>
      </c>
      <c r="H10" s="3" t="str">
        <v>Arvada 14U B Black</v>
      </c>
      <c r="I10" s="3" t="str">
        <v>Monument Rebels 14U B v. Arvada 14U B Black</v>
      </c>
      <c r="J10" s="3" t="str">
        <v>14B</v>
      </c>
      <c r="K10" s="3">
        <v>3</v>
      </c>
      <c r="L10" s="3" t="str">
        <v>Edge - West</v>
      </c>
    </row>
    <row r="11" spans="1:12" x14ac:dyDescent="0.35">
      <c r="A11" s="5">
        <v>45970</v>
      </c>
      <c r="B11" s="21">
        <v>0.45833333333333331</v>
      </c>
      <c r="C11" s="21">
        <v>0.51041666666666663</v>
      </c>
      <c r="D11" s="18">
        <v>74.999999999999972</v>
      </c>
      <c r="E11" s="3">
        <v>0</v>
      </c>
      <c r="F11" s="3" t="str">
        <v>14B Seed #1</v>
      </c>
      <c r="G11" s="3">
        <v>0</v>
      </c>
      <c r="H11" s="3" t="str">
        <v>14B Seed #4</v>
      </c>
      <c r="I11" s="3" t="str">
        <v>14B Seed #1 v. 14B Seed #4</v>
      </c>
      <c r="J11" s="3" t="str">
        <v>14B</v>
      </c>
      <c r="K11" s="3" t="str">
        <v>Semi</v>
      </c>
      <c r="L11" s="3" t="str">
        <v>Edge - West</v>
      </c>
    </row>
    <row r="12" spans="1:12" x14ac:dyDescent="0.35">
      <c r="A12" s="5">
        <v>45970</v>
      </c>
      <c r="B12" s="21">
        <v>0.45833333333333331</v>
      </c>
      <c r="C12" s="21">
        <v>0.51041666666666663</v>
      </c>
      <c r="D12" s="18">
        <v>74.999999999999972</v>
      </c>
      <c r="E12" s="3">
        <v>0</v>
      </c>
      <c r="F12" s="3" t="str">
        <v>14B Seed #2</v>
      </c>
      <c r="G12" s="3">
        <v>0</v>
      </c>
      <c r="H12" s="3" t="str">
        <v>14B Seed #3</v>
      </c>
      <c r="I12" s="3" t="str">
        <v>14B Seed #2 v. 14B Seed #3</v>
      </c>
      <c r="J12" s="3" t="str">
        <v>14B</v>
      </c>
      <c r="K12" s="3" t="str">
        <v>Semi</v>
      </c>
      <c r="L12" s="3" t="str">
        <v>FIA</v>
      </c>
    </row>
    <row r="13" spans="1:12" x14ac:dyDescent="0.35">
      <c r="A13" s="5">
        <v>45970</v>
      </c>
      <c r="B13" s="21">
        <v>0.52083333333333337</v>
      </c>
      <c r="C13" s="21">
        <v>0.57291666666666663</v>
      </c>
      <c r="D13" s="18">
        <v>74.999999999999886</v>
      </c>
      <c r="E13" s="3">
        <v>0</v>
      </c>
      <c r="F13" s="3" t="str">
        <v>14B Seed #5</v>
      </c>
      <c r="G13" s="3">
        <v>0</v>
      </c>
      <c r="H13" s="3" t="str">
        <v>14B Seed #6</v>
      </c>
      <c r="I13" s="3" t="str">
        <v>14B Seed #5 v. 14B Seed #6</v>
      </c>
      <c r="J13" s="3" t="str">
        <v>14B</v>
      </c>
      <c r="K13" s="3" t="str">
        <v>Cons</v>
      </c>
      <c r="L13" s="3" t="str">
        <v>FIA</v>
      </c>
    </row>
    <row r="14" spans="1:12" x14ac:dyDescent="0.35">
      <c r="A14" s="5">
        <v>45970</v>
      </c>
      <c r="B14" s="21">
        <v>0.71875</v>
      </c>
      <c r="C14" s="21">
        <v>0.78125</v>
      </c>
      <c r="D14" s="18">
        <v>90</v>
      </c>
      <c r="E14" s="3">
        <v>0</v>
      </c>
      <c r="F14" s="3" t="str">
        <v>14B Winner 1v4</v>
      </c>
      <c r="G14" s="3">
        <v>0</v>
      </c>
      <c r="H14" s="3" t="str">
        <v>14B Winner 2v3</v>
      </c>
      <c r="I14" s="3" t="str">
        <v>14B Winner 1v4 v. 14B Winner 2v3</v>
      </c>
      <c r="J14" s="3" t="str">
        <v>14B</v>
      </c>
      <c r="K14" s="3" t="str">
        <v>Champ.</v>
      </c>
      <c r="L14" s="3" t="str">
        <v>Edge - West</v>
      </c>
    </row>
    <row r="16" spans="1:12" ht="15" thickBot="1" x14ac:dyDescent="0.4"/>
    <row r="17" spans="1:1" ht="15" thickBot="1" x14ac:dyDescent="0.4">
      <c r="A17" s="17" t="s">
        <v>88</v>
      </c>
    </row>
    <row r="18" spans="1:1" x14ac:dyDescent="0.35">
      <c r="A18" s="29" t="s">
        <v>32</v>
      </c>
    </row>
    <row r="19" spans="1:1" x14ac:dyDescent="0.35">
      <c r="A19" s="27" t="s">
        <v>89</v>
      </c>
    </row>
    <row r="20" spans="1:1" x14ac:dyDescent="0.35">
      <c r="A20" s="26" t="s">
        <v>18</v>
      </c>
    </row>
    <row r="21" spans="1:1" x14ac:dyDescent="0.35">
      <c r="A21" s="26" t="s">
        <v>29</v>
      </c>
    </row>
    <row r="22" spans="1:1" x14ac:dyDescent="0.35">
      <c r="A22" s="26" t="s">
        <v>31</v>
      </c>
    </row>
    <row r="23" spans="1:1" ht="15" thickBot="1" x14ac:dyDescent="0.4">
      <c r="A23" s="28" t="s">
        <v>33</v>
      </c>
    </row>
  </sheetData>
  <autoFilter ref="A17:A23" xr:uid="{DCECDEF0-33BA-46C6-A50C-CA9F43F6E802}">
    <sortState xmlns:xlrd2="http://schemas.microsoft.com/office/spreadsheetml/2017/richdata2" ref="A18:A23">
      <sortCondition ref="A17:A23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AFEE-58C2-40D4-BEEC-42097AE65E18}">
  <dimension ref="A1:H21"/>
  <sheetViews>
    <sheetView workbookViewId="0">
      <selection activeCell="B3" sqref="B3"/>
    </sheetView>
  </sheetViews>
  <sheetFormatPr defaultColWidth="8.81640625" defaultRowHeight="14.5" x14ac:dyDescent="0.35"/>
  <cols>
    <col min="1" max="1" width="9.1796875" style="3"/>
    <col min="2" max="2" width="39.453125" bestFit="1" customWidth="1"/>
    <col min="3" max="3" width="9.1796875" style="3"/>
    <col min="7" max="7" width="8.453125" style="3" bestFit="1" customWidth="1"/>
    <col min="8" max="8" width="10.453125" style="3" bestFit="1" customWidth="1"/>
  </cols>
  <sheetData>
    <row r="1" spans="1:8" x14ac:dyDescent="0.35">
      <c r="A1" s="4" t="s">
        <v>8</v>
      </c>
      <c r="B1" s="4" t="s">
        <v>9</v>
      </c>
      <c r="C1" s="4" t="s">
        <v>5</v>
      </c>
      <c r="G1" s="6" t="s">
        <v>5</v>
      </c>
      <c r="H1" s="7" t="s">
        <v>13</v>
      </c>
    </row>
    <row r="2" spans="1:8" x14ac:dyDescent="0.35">
      <c r="A2" s="3" t="s">
        <v>34</v>
      </c>
      <c r="B2" t="s">
        <v>18</v>
      </c>
      <c r="C2" s="3" t="s">
        <v>19</v>
      </c>
      <c r="G2" s="8" t="s">
        <v>19</v>
      </c>
      <c r="H2" s="9">
        <f>COUNTIF($C$2:$C$36,G2)</f>
        <v>4</v>
      </c>
    </row>
    <row r="3" spans="1:8" x14ac:dyDescent="0.35">
      <c r="A3" s="3" t="s">
        <v>35</v>
      </c>
      <c r="B3" t="s">
        <v>20</v>
      </c>
      <c r="C3" s="3" t="s">
        <v>19</v>
      </c>
      <c r="G3" s="8" t="s">
        <v>23</v>
      </c>
      <c r="H3" s="9">
        <f>COUNTIF($C$2:$C$36,G3)</f>
        <v>6</v>
      </c>
    </row>
    <row r="4" spans="1:8" x14ac:dyDescent="0.35">
      <c r="A4" s="3" t="s">
        <v>36</v>
      </c>
      <c r="B4" t="s">
        <v>21</v>
      </c>
      <c r="C4" s="3" t="s">
        <v>19</v>
      </c>
      <c r="G4" s="8" t="s">
        <v>27</v>
      </c>
      <c r="H4" s="9">
        <f>COUNTIF($C$2:$C$36,G4)</f>
        <v>4</v>
      </c>
    </row>
    <row r="5" spans="1:8" ht="15" thickBot="1" x14ac:dyDescent="0.4">
      <c r="A5" s="3" t="s">
        <v>37</v>
      </c>
      <c r="B5" t="s">
        <v>99</v>
      </c>
      <c r="C5" s="3" t="s">
        <v>19</v>
      </c>
      <c r="G5" s="10" t="s">
        <v>30</v>
      </c>
      <c r="H5" s="11">
        <f>COUNTIF($C$2:$C$36,G5)</f>
        <v>6</v>
      </c>
    </row>
    <row r="6" spans="1:8" x14ac:dyDescent="0.35">
      <c r="A6" s="3" t="s">
        <v>38</v>
      </c>
      <c r="B6" t="s">
        <v>22</v>
      </c>
      <c r="C6" s="3" t="s">
        <v>23</v>
      </c>
    </row>
    <row r="7" spans="1:8" x14ac:dyDescent="0.35">
      <c r="A7" s="3" t="s">
        <v>39</v>
      </c>
      <c r="B7" t="s">
        <v>18</v>
      </c>
      <c r="C7" s="3" t="s">
        <v>23</v>
      </c>
    </row>
    <row r="8" spans="1:8" x14ac:dyDescent="0.35">
      <c r="A8" s="3" t="s">
        <v>40</v>
      </c>
      <c r="B8" t="s">
        <v>24</v>
      </c>
      <c r="C8" s="3" t="s">
        <v>23</v>
      </c>
    </row>
    <row r="9" spans="1:8" x14ac:dyDescent="0.35">
      <c r="A9" s="3" t="s">
        <v>41</v>
      </c>
      <c r="B9" t="s">
        <v>25</v>
      </c>
      <c r="C9" s="3" t="s">
        <v>23</v>
      </c>
    </row>
    <row r="10" spans="1:8" x14ac:dyDescent="0.35">
      <c r="A10" s="3" t="s">
        <v>90</v>
      </c>
      <c r="B10" t="s">
        <v>92</v>
      </c>
      <c r="C10" s="3" t="s">
        <v>23</v>
      </c>
    </row>
    <row r="11" spans="1:8" x14ac:dyDescent="0.35">
      <c r="A11" s="3" t="s">
        <v>91</v>
      </c>
      <c r="B11" t="s">
        <v>100</v>
      </c>
      <c r="C11" s="3" t="s">
        <v>23</v>
      </c>
    </row>
    <row r="12" spans="1:8" x14ac:dyDescent="0.35">
      <c r="A12" s="3" t="s">
        <v>42</v>
      </c>
      <c r="B12" t="s">
        <v>26</v>
      </c>
      <c r="C12" s="3" t="s">
        <v>27</v>
      </c>
    </row>
    <row r="13" spans="1:8" x14ac:dyDescent="0.35">
      <c r="A13" s="3" t="s">
        <v>43</v>
      </c>
      <c r="B13" t="s">
        <v>18</v>
      </c>
      <c r="C13" s="3" t="s">
        <v>27</v>
      </c>
    </row>
    <row r="14" spans="1:8" x14ac:dyDescent="0.35">
      <c r="A14" s="3" t="s">
        <v>44</v>
      </c>
      <c r="B14" t="s">
        <v>28</v>
      </c>
      <c r="C14" s="3" t="s">
        <v>27</v>
      </c>
    </row>
    <row r="15" spans="1:8" x14ac:dyDescent="0.35">
      <c r="A15" s="3" t="s">
        <v>45</v>
      </c>
      <c r="B15" t="s">
        <v>101</v>
      </c>
      <c r="C15" s="3" t="s">
        <v>27</v>
      </c>
    </row>
    <row r="16" spans="1:8" x14ac:dyDescent="0.35">
      <c r="A16" s="3" t="s">
        <v>46</v>
      </c>
      <c r="B16" t="s">
        <v>29</v>
      </c>
      <c r="C16" s="3" t="s">
        <v>30</v>
      </c>
    </row>
    <row r="17" spans="1:3" x14ac:dyDescent="0.35">
      <c r="A17" s="3" t="s">
        <v>47</v>
      </c>
      <c r="B17" t="s">
        <v>18</v>
      </c>
      <c r="C17" s="3" t="s">
        <v>30</v>
      </c>
    </row>
    <row r="18" spans="1:3" x14ac:dyDescent="0.35">
      <c r="A18" s="3" t="s">
        <v>48</v>
      </c>
      <c r="B18" t="s">
        <v>31</v>
      </c>
      <c r="C18" s="3" t="s">
        <v>30</v>
      </c>
    </row>
    <row r="19" spans="1:3" x14ac:dyDescent="0.35">
      <c r="A19" s="3" t="s">
        <v>49</v>
      </c>
      <c r="B19" t="s">
        <v>32</v>
      </c>
      <c r="C19" s="3" t="s">
        <v>30</v>
      </c>
    </row>
    <row r="20" spans="1:3" x14ac:dyDescent="0.35">
      <c r="A20" s="3" t="s">
        <v>50</v>
      </c>
      <c r="B20" t="s">
        <v>33</v>
      </c>
      <c r="C20" s="3" t="s">
        <v>30</v>
      </c>
    </row>
    <row r="21" spans="1:3" x14ac:dyDescent="0.35">
      <c r="A21" s="3" t="s">
        <v>51</v>
      </c>
      <c r="B21" t="s">
        <v>89</v>
      </c>
      <c r="C21" s="3" t="s">
        <v>30</v>
      </c>
    </row>
  </sheetData>
  <autoFilter ref="A1:C36" xr:uid="{594DAFEE-58C2-40D4-BEEC-42097AE65E18}">
    <sortState xmlns:xlrd2="http://schemas.microsoft.com/office/spreadsheetml/2017/richdata2" ref="A2:C21">
      <sortCondition ref="A1:A36"/>
    </sortState>
  </autoFilter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Master</vt:lpstr>
      <vt:lpstr>10B</vt:lpstr>
      <vt:lpstr>10 Rec</vt:lpstr>
      <vt:lpstr>12B</vt:lpstr>
      <vt:lpstr>14B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Stacy Groves</dc:creator>
  <cp:lastModifiedBy>Kristen Simi</cp:lastModifiedBy>
  <cp:lastPrinted>2025-10-13T19:54:23Z</cp:lastPrinted>
  <dcterms:created xsi:type="dcterms:W3CDTF">2025-09-22T20:29:46Z</dcterms:created>
  <dcterms:modified xsi:type="dcterms:W3CDTF">2025-11-04T19:13:41Z</dcterms:modified>
</cp:coreProperties>
</file>