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usbank-my.sharepoint.com/personal/kelly_caspers_usbank_com/Documents/Desktop/"/>
    </mc:Choice>
  </mc:AlternateContent>
  <xr:revisionPtr revIDLastSave="2902" documentId="13_ncr:1_{840B4059-DA22-48C6-90C0-7C5B9C0A8316}" xr6:coauthVersionLast="47" xr6:coauthVersionMax="47" xr10:uidLastSave="{9E31E360-11C5-4ABA-95D5-3FB727222CFA}"/>
  <bookViews>
    <workbookView xWindow="28680" yWindow="-120" windowWidth="29040" windowHeight="15720" firstSheet="1" activeTab="6" xr2:uid="{71BEAE73-C51F-4FE8-985C-360C632902A9}"/>
  </bookViews>
  <sheets>
    <sheet name="Earning Grid" sheetId="4" state="hidden" r:id="rId1"/>
    <sheet name="Leader Board" sheetId="5" r:id="rId2"/>
    <sheet name="Sales Summary" sheetId="3" state="hidden" r:id="rId3"/>
    <sheet name="2025 Card Sales Tracker" sheetId="1" r:id="rId4"/>
    <sheet name="Sheet2" sheetId="7" state="hidden" r:id="rId5"/>
    <sheet name="Sheet1" sheetId="6" state="hidden" r:id="rId6"/>
    <sheet name="All Sales" sheetId="2" r:id="rId7"/>
  </sheets>
  <definedNames>
    <definedName name="_xlnm._FilterDatabase" localSheetId="3" hidden="1">'2025 Card Sales Tracker'!$A$2:$S$118</definedName>
    <definedName name="_xlnm._FilterDatabase" localSheetId="6" hidden="1">'All Sales'!$A$1:$I$576</definedName>
  </definedNames>
  <calcPr calcId="191029"/>
  <pivotCaches>
    <pivotCache cacheId="12" r:id="rId8"/>
    <pivotCache cacheId="18" r:id="rId9"/>
    <pivotCache cacheId="24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2" i="1" l="1"/>
  <c r="O112" i="1" s="1"/>
  <c r="K112" i="1"/>
  <c r="L112" i="1" s="1"/>
  <c r="M112" i="1"/>
  <c r="J113" i="1"/>
  <c r="N113" i="1" s="1"/>
  <c r="K113" i="1"/>
  <c r="L113" i="1" s="1"/>
  <c r="M113" i="1"/>
  <c r="J114" i="1"/>
  <c r="O114" i="1" s="1"/>
  <c r="K114" i="1"/>
  <c r="L114" i="1" s="1"/>
  <c r="M114" i="1"/>
  <c r="J115" i="1"/>
  <c r="N115" i="1" s="1"/>
  <c r="K115" i="1"/>
  <c r="L115" i="1" s="1"/>
  <c r="M115" i="1"/>
  <c r="J116" i="1"/>
  <c r="N116" i="1" s="1"/>
  <c r="K116" i="1"/>
  <c r="L116" i="1" s="1"/>
  <c r="M116" i="1"/>
  <c r="J117" i="1"/>
  <c r="N117" i="1" s="1"/>
  <c r="K117" i="1"/>
  <c r="L117" i="1" s="1"/>
  <c r="M117" i="1"/>
  <c r="J118" i="1"/>
  <c r="N118" i="1" s="1"/>
  <c r="K118" i="1"/>
  <c r="L118" i="1" s="1"/>
  <c r="M118" i="1"/>
  <c r="I90" i="3"/>
  <c r="I87" i="3"/>
  <c r="I88" i="3"/>
  <c r="I89" i="3"/>
  <c r="I86" i="3"/>
  <c r="I81" i="3"/>
  <c r="I82" i="3"/>
  <c r="I83" i="3"/>
  <c r="I84" i="3"/>
  <c r="I85" i="3"/>
  <c r="J9" i="1"/>
  <c r="N9" i="1" s="1"/>
  <c r="J10" i="1"/>
  <c r="N10" i="1" s="1"/>
  <c r="J11" i="1"/>
  <c r="N11" i="1" s="1"/>
  <c r="J12" i="1"/>
  <c r="N12" i="1" s="1"/>
  <c r="I78" i="3"/>
  <c r="I79" i="3"/>
  <c r="I80" i="3"/>
  <c r="J100" i="1"/>
  <c r="N100" i="1" s="1"/>
  <c r="I77" i="3"/>
  <c r="I62" i="3"/>
  <c r="I63" i="3"/>
  <c r="I64" i="3"/>
  <c r="I65" i="3"/>
  <c r="I66" i="3"/>
  <c r="I67" i="3"/>
  <c r="J25" i="1"/>
  <c r="N25" i="1" s="1"/>
  <c r="K25" i="1"/>
  <c r="L25" i="1" s="1"/>
  <c r="M25" i="1"/>
  <c r="J26" i="1"/>
  <c r="N26" i="1" s="1"/>
  <c r="K26" i="1"/>
  <c r="L26" i="1" s="1"/>
  <c r="M26" i="1"/>
  <c r="J36" i="1"/>
  <c r="N36" i="1" s="1"/>
  <c r="K36" i="1"/>
  <c r="L36" i="1" s="1"/>
  <c r="M36" i="1"/>
  <c r="J59" i="1"/>
  <c r="O59" i="1" s="1"/>
  <c r="K59" i="1"/>
  <c r="L59" i="1" s="1"/>
  <c r="M59" i="1"/>
  <c r="J92" i="1"/>
  <c r="N92" i="1" s="1"/>
  <c r="K92" i="1"/>
  <c r="L92" i="1" s="1"/>
  <c r="M92" i="1"/>
  <c r="K100" i="1"/>
  <c r="L100" i="1" s="1"/>
  <c r="M100" i="1"/>
  <c r="K9" i="1"/>
  <c r="L9" i="1" s="1"/>
  <c r="M9" i="1"/>
  <c r="J15" i="1"/>
  <c r="N15" i="1" s="1"/>
  <c r="K15" i="1"/>
  <c r="L15" i="1" s="1"/>
  <c r="M15" i="1"/>
  <c r="J33" i="1"/>
  <c r="O33" i="1" s="1"/>
  <c r="K33" i="1"/>
  <c r="L33" i="1" s="1"/>
  <c r="M33" i="1"/>
  <c r="I75" i="3"/>
  <c r="I76" i="3"/>
  <c r="J74" i="1"/>
  <c r="N74" i="1" s="1"/>
  <c r="K74" i="1"/>
  <c r="L74" i="1" s="1"/>
  <c r="M74" i="1"/>
  <c r="I74" i="3"/>
  <c r="M10" i="1"/>
  <c r="M11" i="1"/>
  <c r="M14" i="1"/>
  <c r="M17" i="1"/>
  <c r="M21" i="1"/>
  <c r="M22" i="1"/>
  <c r="M29" i="1"/>
  <c r="M31" i="1"/>
  <c r="M32" i="1"/>
  <c r="M39" i="1"/>
  <c r="M45" i="1"/>
  <c r="M48" i="1"/>
  <c r="M57" i="1"/>
  <c r="M65" i="1"/>
  <c r="M66" i="1"/>
  <c r="M68" i="1"/>
  <c r="M73" i="1"/>
  <c r="M78" i="1"/>
  <c r="M80" i="1"/>
  <c r="M83" i="1"/>
  <c r="M85" i="1"/>
  <c r="M88" i="1"/>
  <c r="M91" i="1"/>
  <c r="M93" i="1"/>
  <c r="M96" i="1"/>
  <c r="M101" i="1"/>
  <c r="M102" i="1"/>
  <c r="M13" i="1"/>
  <c r="M18" i="1"/>
  <c r="M23" i="1"/>
  <c r="M35" i="1"/>
  <c r="M40" i="1"/>
  <c r="M41" i="1"/>
  <c r="M42" i="1"/>
  <c r="M69" i="1"/>
  <c r="M72" i="1"/>
  <c r="M76" i="1"/>
  <c r="M77" i="1"/>
  <c r="M82" i="1"/>
  <c r="M84" i="1"/>
  <c r="M95" i="1"/>
  <c r="M104" i="1"/>
  <c r="M3" i="1"/>
  <c r="M4" i="1"/>
  <c r="M5" i="1"/>
  <c r="M6" i="1"/>
  <c r="M16" i="1"/>
  <c r="M24" i="1"/>
  <c r="M27" i="1"/>
  <c r="M30" i="1"/>
  <c r="M44" i="1"/>
  <c r="M46" i="1"/>
  <c r="M49" i="1"/>
  <c r="M50" i="1"/>
  <c r="M53" i="1"/>
  <c r="M56" i="1"/>
  <c r="M61" i="1"/>
  <c r="M67" i="1"/>
  <c r="M71" i="1"/>
  <c r="M79" i="1"/>
  <c r="M81" i="1"/>
  <c r="M86" i="1"/>
  <c r="M87" i="1"/>
  <c r="M89" i="1"/>
  <c r="M94" i="1"/>
  <c r="M98" i="1"/>
  <c r="M7" i="1"/>
  <c r="M8" i="1"/>
  <c r="M12" i="1"/>
  <c r="M19" i="1"/>
  <c r="M20" i="1"/>
  <c r="M28" i="1"/>
  <c r="M34" i="1"/>
  <c r="M37" i="1"/>
  <c r="M38" i="1"/>
  <c r="M47" i="1"/>
  <c r="M51" i="1"/>
  <c r="M52" i="1"/>
  <c r="M54" i="1"/>
  <c r="M55" i="1"/>
  <c r="M58" i="1"/>
  <c r="M60" i="1"/>
  <c r="M62" i="1"/>
  <c r="M63" i="1"/>
  <c r="M64" i="1"/>
  <c r="M70" i="1"/>
  <c r="M97" i="1"/>
  <c r="M99" i="1"/>
  <c r="M103" i="1"/>
  <c r="M43" i="1"/>
  <c r="M75" i="1"/>
  <c r="M90" i="1"/>
  <c r="M105" i="1"/>
  <c r="M106" i="1"/>
  <c r="M107" i="1"/>
  <c r="M108" i="1"/>
  <c r="M109" i="1"/>
  <c r="M110" i="1"/>
  <c r="M111" i="1"/>
  <c r="I73" i="3"/>
  <c r="K10" i="1"/>
  <c r="L10" i="1" s="1"/>
  <c r="K11" i="1"/>
  <c r="L11" i="1" s="1"/>
  <c r="K14" i="1"/>
  <c r="L14" i="1" s="1"/>
  <c r="K17" i="1"/>
  <c r="L17" i="1" s="1"/>
  <c r="K21" i="1"/>
  <c r="L21" i="1" s="1"/>
  <c r="K22" i="1"/>
  <c r="L22" i="1" s="1"/>
  <c r="K29" i="1"/>
  <c r="L29" i="1" s="1"/>
  <c r="K31" i="1"/>
  <c r="L31" i="1" s="1"/>
  <c r="K32" i="1"/>
  <c r="L32" i="1" s="1"/>
  <c r="K39" i="1"/>
  <c r="L39" i="1" s="1"/>
  <c r="K45" i="1"/>
  <c r="L45" i="1" s="1"/>
  <c r="K48" i="1"/>
  <c r="L48" i="1" s="1"/>
  <c r="K57" i="1"/>
  <c r="L57" i="1" s="1"/>
  <c r="K65" i="1"/>
  <c r="L65" i="1" s="1"/>
  <c r="K66" i="1"/>
  <c r="L66" i="1" s="1"/>
  <c r="K68" i="1"/>
  <c r="L68" i="1" s="1"/>
  <c r="K73" i="1"/>
  <c r="L73" i="1" s="1"/>
  <c r="K78" i="1"/>
  <c r="L78" i="1" s="1"/>
  <c r="K80" i="1"/>
  <c r="L80" i="1" s="1"/>
  <c r="K83" i="1"/>
  <c r="L83" i="1" s="1"/>
  <c r="K85" i="1"/>
  <c r="L85" i="1" s="1"/>
  <c r="K88" i="1"/>
  <c r="L88" i="1" s="1"/>
  <c r="K91" i="1"/>
  <c r="L91" i="1" s="1"/>
  <c r="K93" i="1"/>
  <c r="L93" i="1" s="1"/>
  <c r="K96" i="1"/>
  <c r="L96" i="1" s="1"/>
  <c r="K101" i="1"/>
  <c r="L101" i="1" s="1"/>
  <c r="K102" i="1"/>
  <c r="L102" i="1" s="1"/>
  <c r="K13" i="1"/>
  <c r="L13" i="1" s="1"/>
  <c r="K18" i="1"/>
  <c r="L18" i="1" s="1"/>
  <c r="K23" i="1"/>
  <c r="L23" i="1" s="1"/>
  <c r="K35" i="1"/>
  <c r="L35" i="1" s="1"/>
  <c r="K40" i="1"/>
  <c r="L40" i="1" s="1"/>
  <c r="K41" i="1"/>
  <c r="L41" i="1" s="1"/>
  <c r="K42" i="1"/>
  <c r="L42" i="1" s="1"/>
  <c r="K69" i="1"/>
  <c r="L69" i="1" s="1"/>
  <c r="K72" i="1"/>
  <c r="L72" i="1" s="1"/>
  <c r="K76" i="1"/>
  <c r="L76" i="1" s="1"/>
  <c r="K77" i="1"/>
  <c r="L77" i="1" s="1"/>
  <c r="K82" i="1"/>
  <c r="L82" i="1" s="1"/>
  <c r="K84" i="1"/>
  <c r="L84" i="1" s="1"/>
  <c r="K95" i="1"/>
  <c r="L95" i="1" s="1"/>
  <c r="K104" i="1"/>
  <c r="L104" i="1" s="1"/>
  <c r="K3" i="1"/>
  <c r="L3" i="1" s="1"/>
  <c r="K4" i="1"/>
  <c r="L4" i="1" s="1"/>
  <c r="K5" i="1"/>
  <c r="L5" i="1" s="1"/>
  <c r="K6" i="1"/>
  <c r="L6" i="1" s="1"/>
  <c r="K16" i="1"/>
  <c r="L16" i="1" s="1"/>
  <c r="K24" i="1"/>
  <c r="L24" i="1" s="1"/>
  <c r="K27" i="1"/>
  <c r="L27" i="1" s="1"/>
  <c r="K30" i="1"/>
  <c r="L30" i="1" s="1"/>
  <c r="K44" i="1"/>
  <c r="L44" i="1" s="1"/>
  <c r="K46" i="1"/>
  <c r="L46" i="1" s="1"/>
  <c r="K49" i="1"/>
  <c r="L49" i="1" s="1"/>
  <c r="K50" i="1"/>
  <c r="L50" i="1" s="1"/>
  <c r="K53" i="1"/>
  <c r="L53" i="1" s="1"/>
  <c r="K56" i="1"/>
  <c r="L56" i="1" s="1"/>
  <c r="K61" i="1"/>
  <c r="L61" i="1" s="1"/>
  <c r="K67" i="1"/>
  <c r="L67" i="1" s="1"/>
  <c r="K71" i="1"/>
  <c r="L71" i="1" s="1"/>
  <c r="K79" i="1"/>
  <c r="L79" i="1" s="1"/>
  <c r="K81" i="1"/>
  <c r="L81" i="1" s="1"/>
  <c r="K86" i="1"/>
  <c r="L86" i="1" s="1"/>
  <c r="K87" i="1"/>
  <c r="L87" i="1" s="1"/>
  <c r="K89" i="1"/>
  <c r="L89" i="1" s="1"/>
  <c r="K94" i="1"/>
  <c r="L94" i="1" s="1"/>
  <c r="K98" i="1"/>
  <c r="L98" i="1" s="1"/>
  <c r="K7" i="1"/>
  <c r="L7" i="1" s="1"/>
  <c r="K8" i="1"/>
  <c r="L8" i="1" s="1"/>
  <c r="K12" i="1"/>
  <c r="L12" i="1" s="1"/>
  <c r="K19" i="1"/>
  <c r="L19" i="1" s="1"/>
  <c r="K20" i="1"/>
  <c r="L20" i="1" s="1"/>
  <c r="K28" i="1"/>
  <c r="L28" i="1" s="1"/>
  <c r="K34" i="1"/>
  <c r="L34" i="1" s="1"/>
  <c r="K37" i="1"/>
  <c r="L37" i="1" s="1"/>
  <c r="K38" i="1"/>
  <c r="L38" i="1" s="1"/>
  <c r="K47" i="1"/>
  <c r="L47" i="1" s="1"/>
  <c r="K51" i="1"/>
  <c r="L51" i="1" s="1"/>
  <c r="K52" i="1"/>
  <c r="L52" i="1" s="1"/>
  <c r="K54" i="1"/>
  <c r="L54" i="1" s="1"/>
  <c r="K55" i="1"/>
  <c r="L55" i="1" s="1"/>
  <c r="K58" i="1"/>
  <c r="L58" i="1" s="1"/>
  <c r="K60" i="1"/>
  <c r="L60" i="1" s="1"/>
  <c r="K62" i="1"/>
  <c r="L62" i="1" s="1"/>
  <c r="K63" i="1"/>
  <c r="L63" i="1" s="1"/>
  <c r="K64" i="1"/>
  <c r="L64" i="1" s="1"/>
  <c r="K70" i="1"/>
  <c r="L70" i="1" s="1"/>
  <c r="K97" i="1"/>
  <c r="L97" i="1" s="1"/>
  <c r="K99" i="1"/>
  <c r="L99" i="1" s="1"/>
  <c r="K103" i="1"/>
  <c r="L103" i="1" s="1"/>
  <c r="K43" i="1"/>
  <c r="L43" i="1" s="1"/>
  <c r="K75" i="1"/>
  <c r="L75" i="1" s="1"/>
  <c r="K90" i="1"/>
  <c r="L90" i="1" s="1"/>
  <c r="K105" i="1"/>
  <c r="L105" i="1" s="1"/>
  <c r="K106" i="1"/>
  <c r="L106" i="1" s="1"/>
  <c r="K107" i="1"/>
  <c r="L107" i="1" s="1"/>
  <c r="K108" i="1"/>
  <c r="L108" i="1" s="1"/>
  <c r="K109" i="1"/>
  <c r="L109" i="1" s="1"/>
  <c r="K110" i="1"/>
  <c r="L110" i="1" s="1"/>
  <c r="K111" i="1"/>
  <c r="L111" i="1" s="1"/>
  <c r="J14" i="1"/>
  <c r="N14" i="1" s="1"/>
  <c r="J17" i="1"/>
  <c r="N17" i="1" s="1"/>
  <c r="J21" i="1"/>
  <c r="N21" i="1" s="1"/>
  <c r="J22" i="1"/>
  <c r="O22" i="1" s="1"/>
  <c r="J29" i="1"/>
  <c r="N29" i="1" s="1"/>
  <c r="J31" i="1"/>
  <c r="O31" i="1" s="1"/>
  <c r="J32" i="1"/>
  <c r="N32" i="1" s="1"/>
  <c r="J39" i="1"/>
  <c r="N39" i="1" s="1"/>
  <c r="J45" i="1"/>
  <c r="N45" i="1" s="1"/>
  <c r="J48" i="1"/>
  <c r="N48" i="1" s="1"/>
  <c r="J57" i="1"/>
  <c r="N57" i="1" s="1"/>
  <c r="J65" i="1"/>
  <c r="N65" i="1" s="1"/>
  <c r="J66" i="1"/>
  <c r="O66" i="1" s="1"/>
  <c r="J68" i="1"/>
  <c r="N68" i="1" s="1"/>
  <c r="J73" i="1"/>
  <c r="O73" i="1" s="1"/>
  <c r="J78" i="1"/>
  <c r="N78" i="1" s="1"/>
  <c r="J80" i="1"/>
  <c r="N80" i="1" s="1"/>
  <c r="J83" i="1"/>
  <c r="O83" i="1" s="1"/>
  <c r="J85" i="1"/>
  <c r="N85" i="1" s="1"/>
  <c r="J88" i="1"/>
  <c r="N88" i="1" s="1"/>
  <c r="J91" i="1"/>
  <c r="O91" i="1" s="1"/>
  <c r="J93" i="1"/>
  <c r="O93" i="1" s="1"/>
  <c r="J96" i="1"/>
  <c r="O96" i="1" s="1"/>
  <c r="J101" i="1"/>
  <c r="N101" i="1" s="1"/>
  <c r="J102" i="1"/>
  <c r="N102" i="1" s="1"/>
  <c r="J13" i="1"/>
  <c r="N13" i="1" s="1"/>
  <c r="J18" i="1"/>
  <c r="N18" i="1" s="1"/>
  <c r="J23" i="1"/>
  <c r="O23" i="1" s="1"/>
  <c r="J35" i="1"/>
  <c r="O35" i="1" s="1"/>
  <c r="J40" i="1"/>
  <c r="N40" i="1" s="1"/>
  <c r="J41" i="1"/>
  <c r="N41" i="1" s="1"/>
  <c r="J42" i="1"/>
  <c r="N42" i="1" s="1"/>
  <c r="J69" i="1"/>
  <c r="J72" i="1"/>
  <c r="N72" i="1" s="1"/>
  <c r="J76" i="1"/>
  <c r="N76" i="1" s="1"/>
  <c r="J77" i="1"/>
  <c r="N77" i="1" s="1"/>
  <c r="J82" i="1"/>
  <c r="N82" i="1" s="1"/>
  <c r="J84" i="1"/>
  <c r="N84" i="1" s="1"/>
  <c r="J95" i="1"/>
  <c r="O95" i="1" s="1"/>
  <c r="J104" i="1"/>
  <c r="N104" i="1" s="1"/>
  <c r="J3" i="1"/>
  <c r="N3" i="1" s="1"/>
  <c r="J4" i="1"/>
  <c r="N4" i="1" s="1"/>
  <c r="J5" i="1"/>
  <c r="J6" i="1"/>
  <c r="N6" i="1" s="1"/>
  <c r="J16" i="1"/>
  <c r="N16" i="1" s="1"/>
  <c r="J24" i="1"/>
  <c r="N24" i="1" s="1"/>
  <c r="J27" i="1"/>
  <c r="N27" i="1" s="1"/>
  <c r="J30" i="1"/>
  <c r="N30" i="1" s="1"/>
  <c r="J44" i="1"/>
  <c r="N44" i="1" s="1"/>
  <c r="J46" i="1"/>
  <c r="N46" i="1" s="1"/>
  <c r="J49" i="1"/>
  <c r="N49" i="1" s="1"/>
  <c r="J50" i="1"/>
  <c r="N50" i="1" s="1"/>
  <c r="J53" i="1"/>
  <c r="N53" i="1" s="1"/>
  <c r="J56" i="1"/>
  <c r="O56" i="1" s="1"/>
  <c r="J61" i="1"/>
  <c r="N61" i="1" s="1"/>
  <c r="J67" i="1"/>
  <c r="O67" i="1" s="1"/>
  <c r="J71" i="1"/>
  <c r="N71" i="1" s="1"/>
  <c r="J79" i="1"/>
  <c r="N79" i="1" s="1"/>
  <c r="J81" i="1"/>
  <c r="N81" i="1" s="1"/>
  <c r="J86" i="1"/>
  <c r="O86" i="1" s="1"/>
  <c r="J87" i="1"/>
  <c r="N87" i="1" s="1"/>
  <c r="J89" i="1"/>
  <c r="O89" i="1" s="1"/>
  <c r="J94" i="1"/>
  <c r="O94" i="1" s="1"/>
  <c r="J98" i="1"/>
  <c r="O98" i="1" s="1"/>
  <c r="J7" i="1"/>
  <c r="N7" i="1" s="1"/>
  <c r="J8" i="1"/>
  <c r="N8" i="1" s="1"/>
  <c r="J19" i="1"/>
  <c r="N19" i="1" s="1"/>
  <c r="J20" i="1"/>
  <c r="N20" i="1" s="1"/>
  <c r="J28" i="1"/>
  <c r="O28" i="1" s="1"/>
  <c r="J34" i="1"/>
  <c r="N34" i="1" s="1"/>
  <c r="J37" i="1"/>
  <c r="N37" i="1" s="1"/>
  <c r="J38" i="1"/>
  <c r="N38" i="1" s="1"/>
  <c r="J47" i="1"/>
  <c r="O47" i="1" s="1"/>
  <c r="J51" i="1"/>
  <c r="O51" i="1" s="1"/>
  <c r="J52" i="1"/>
  <c r="N52" i="1" s="1"/>
  <c r="J54" i="1"/>
  <c r="N54" i="1" s="1"/>
  <c r="J55" i="1"/>
  <c r="N55" i="1" s="1"/>
  <c r="J58" i="1"/>
  <c r="O58" i="1" s="1"/>
  <c r="J60" i="1"/>
  <c r="O60" i="1" s="1"/>
  <c r="J62" i="1"/>
  <c r="O62" i="1" s="1"/>
  <c r="J63" i="1"/>
  <c r="N63" i="1" s="1"/>
  <c r="J64" i="1"/>
  <c r="O64" i="1" s="1"/>
  <c r="J70" i="1"/>
  <c r="N70" i="1" s="1"/>
  <c r="J97" i="1"/>
  <c r="N97" i="1" s="1"/>
  <c r="J99" i="1"/>
  <c r="N99" i="1" s="1"/>
  <c r="J103" i="1"/>
  <c r="N103" i="1" s="1"/>
  <c r="J43" i="1"/>
  <c r="N43" i="1" s="1"/>
  <c r="J75" i="1"/>
  <c r="O75" i="1" s="1"/>
  <c r="J90" i="1"/>
  <c r="O90" i="1" s="1"/>
  <c r="J105" i="1"/>
  <c r="O105" i="1" s="1"/>
  <c r="J106" i="1"/>
  <c r="N106" i="1" s="1"/>
  <c r="J107" i="1"/>
  <c r="O107" i="1" s="1"/>
  <c r="J108" i="1"/>
  <c r="N108" i="1" s="1"/>
  <c r="J109" i="1"/>
  <c r="O109" i="1" s="1"/>
  <c r="J110" i="1"/>
  <c r="N110" i="1" s="1"/>
  <c r="J111" i="1"/>
  <c r="O111" i="1" s="1"/>
  <c r="I71" i="3"/>
  <c r="I69" i="3"/>
  <c r="I70" i="3"/>
  <c r="I72" i="3"/>
  <c r="D355" i="2"/>
  <c r="D364" i="2"/>
  <c r="D365" i="2"/>
  <c r="D366" i="2"/>
  <c r="D367" i="2"/>
  <c r="D368" i="2"/>
  <c r="D369" i="2"/>
  <c r="D354" i="2"/>
  <c r="I68" i="3"/>
  <c r="F24" i="5"/>
  <c r="F20" i="5"/>
  <c r="C1" i="3"/>
  <c r="N112" i="1" l="1"/>
  <c r="O113" i="1"/>
  <c r="O115" i="1"/>
  <c r="O118" i="1"/>
  <c r="O117" i="1"/>
  <c r="N114" i="1"/>
  <c r="O116" i="1"/>
  <c r="O36" i="1"/>
  <c r="O9" i="1"/>
  <c r="O100" i="1"/>
  <c r="O26" i="1"/>
  <c r="N59" i="1"/>
  <c r="O92" i="1"/>
  <c r="O25" i="1"/>
  <c r="O15" i="1"/>
  <c r="N33" i="1"/>
  <c r="O74" i="1"/>
  <c r="M1" i="1"/>
  <c r="L1" i="1"/>
  <c r="N75" i="1"/>
  <c r="O108" i="1"/>
  <c r="O72" i="1"/>
  <c r="O46" i="1"/>
  <c r="O76" i="1"/>
  <c r="O103" i="1"/>
  <c r="O11" i="1"/>
  <c r="O20" i="1"/>
  <c r="N83" i="1"/>
  <c r="O53" i="1"/>
  <c r="N22" i="1"/>
  <c r="O19" i="1"/>
  <c r="O12" i="1"/>
  <c r="N51" i="1"/>
  <c r="O85" i="1"/>
  <c r="O84" i="1"/>
  <c r="O54" i="1"/>
  <c r="N111" i="1"/>
  <c r="N95" i="1"/>
  <c r="N47" i="1"/>
  <c r="O55" i="1"/>
  <c r="N86" i="1"/>
  <c r="N35" i="1"/>
  <c r="O106" i="1"/>
  <c r="O7" i="1"/>
  <c r="O45" i="1"/>
  <c r="N66" i="1"/>
  <c r="N107" i="1"/>
  <c r="N96" i="1"/>
  <c r="N73" i="1"/>
  <c r="N98" i="1"/>
  <c r="N94" i="1"/>
  <c r="N67" i="1"/>
  <c r="N31" i="1"/>
  <c r="N62" i="1"/>
  <c r="N93" i="1"/>
  <c r="N60" i="1"/>
  <c r="N28" i="1"/>
  <c r="N91" i="1"/>
  <c r="N58" i="1"/>
  <c r="N90" i="1"/>
  <c r="N56" i="1"/>
  <c r="N109" i="1"/>
  <c r="N105" i="1"/>
  <c r="N89" i="1"/>
  <c r="N23" i="1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7" i="3"/>
  <c r="O4" i="1"/>
  <c r="O5" i="1"/>
  <c r="O6" i="1"/>
  <c r="O8" i="1"/>
  <c r="O10" i="1"/>
  <c r="O13" i="1"/>
  <c r="O14" i="1"/>
  <c r="O16" i="1"/>
  <c r="O17" i="1"/>
  <c r="O18" i="1"/>
  <c r="O21" i="1"/>
  <c r="O24" i="1"/>
  <c r="O27" i="1"/>
  <c r="O29" i="1"/>
  <c r="O30" i="1"/>
  <c r="O32" i="1"/>
  <c r="O34" i="1"/>
  <c r="O37" i="1"/>
  <c r="O38" i="1"/>
  <c r="O39" i="1"/>
  <c r="O40" i="1"/>
  <c r="O41" i="1"/>
  <c r="O42" i="1"/>
  <c r="O43" i="1"/>
  <c r="O44" i="1"/>
  <c r="O48" i="1"/>
  <c r="O49" i="1"/>
  <c r="O50" i="1"/>
  <c r="O52" i="1"/>
  <c r="O57" i="1"/>
  <c r="O61" i="1"/>
  <c r="O63" i="1"/>
  <c r="O65" i="1"/>
  <c r="O68" i="1"/>
  <c r="O70" i="1"/>
  <c r="O71" i="1"/>
  <c r="O77" i="1"/>
  <c r="O78" i="1"/>
  <c r="O79" i="1"/>
  <c r="O81" i="1"/>
  <c r="O80" i="1"/>
  <c r="O82" i="1"/>
  <c r="O87" i="1"/>
  <c r="O88" i="1"/>
  <c r="O97" i="1"/>
  <c r="O99" i="1"/>
  <c r="O101" i="1"/>
  <c r="O102" i="1"/>
  <c r="O104" i="1"/>
  <c r="O3" i="1"/>
  <c r="F256" i="2"/>
  <c r="F154" i="2"/>
  <c r="F171" i="2"/>
  <c r="F152" i="2"/>
  <c r="F177" i="2"/>
  <c r="F206" i="2"/>
  <c r="F158" i="2"/>
  <c r="F195" i="2"/>
  <c r="F226" i="2"/>
  <c r="F245" i="2"/>
  <c r="F259" i="2"/>
  <c r="F146" i="2"/>
  <c r="F166" i="2"/>
  <c r="F163" i="2"/>
  <c r="F199" i="2"/>
  <c r="F233" i="2"/>
  <c r="F234" i="2"/>
  <c r="F264" i="2"/>
  <c r="F209" i="2"/>
  <c r="F213" i="2"/>
  <c r="F197" i="2"/>
  <c r="F181" i="2"/>
  <c r="F224" i="2"/>
  <c r="F184" i="2"/>
  <c r="F169" i="2"/>
  <c r="F207" i="2"/>
  <c r="F189" i="2"/>
  <c r="F241" i="2"/>
  <c r="F147" i="2"/>
  <c r="F247" i="2"/>
  <c r="F165" i="2"/>
  <c r="F182" i="2"/>
  <c r="F204" i="2"/>
  <c r="F174" i="2"/>
  <c r="F222" i="2"/>
  <c r="F167" i="2"/>
  <c r="F202" i="2"/>
  <c r="O69" i="1" l="1"/>
  <c r="O1" i="1" s="1"/>
  <c r="N69" i="1"/>
  <c r="N1" i="1" s="1"/>
  <c r="B2" i="3" s="1"/>
  <c r="C2" i="3" s="1"/>
</calcChain>
</file>

<file path=xl/sharedStrings.xml><?xml version="1.0" encoding="utf-8"?>
<sst xmlns="http://schemas.openxmlformats.org/spreadsheetml/2006/main" count="4365" uniqueCount="799">
  <si>
    <t>Last</t>
  </si>
  <si>
    <t>First</t>
  </si>
  <si>
    <t>Primary Player Position</t>
  </si>
  <si>
    <t>July Blitz Checkout?</t>
  </si>
  <si>
    <t>Akinyele</t>
  </si>
  <si>
    <t>Daniel</t>
  </si>
  <si>
    <t>Yes</t>
  </si>
  <si>
    <t>David</t>
  </si>
  <si>
    <t>WR/TE</t>
  </si>
  <si>
    <t>Anderson</t>
  </si>
  <si>
    <t>Piers</t>
  </si>
  <si>
    <t>Bailey</t>
  </si>
  <si>
    <t>Xavier</t>
  </si>
  <si>
    <t>RB</t>
  </si>
  <si>
    <t>Bebo</t>
  </si>
  <si>
    <t>Ayden</t>
  </si>
  <si>
    <t>Bissell</t>
  </si>
  <si>
    <t>Noah</t>
  </si>
  <si>
    <t>Cairo</t>
  </si>
  <si>
    <t>Brandon</t>
  </si>
  <si>
    <t>11,26</t>
  </si>
  <si>
    <t>Camara</t>
  </si>
  <si>
    <t>Zion</t>
  </si>
  <si>
    <t>Cannon</t>
  </si>
  <si>
    <t>Andre jr.</t>
  </si>
  <si>
    <t>Caskey</t>
  </si>
  <si>
    <t>Amari</t>
  </si>
  <si>
    <t>Caspers</t>
  </si>
  <si>
    <t>Dylan</t>
  </si>
  <si>
    <t>After-Bo</t>
  </si>
  <si>
    <t>Cisneros</t>
  </si>
  <si>
    <t>Emilio</t>
  </si>
  <si>
    <t>Ignacio</t>
  </si>
  <si>
    <t>Clark</t>
  </si>
  <si>
    <t>Isaiah</t>
  </si>
  <si>
    <t>Coleman</t>
  </si>
  <si>
    <t>Desmond</t>
  </si>
  <si>
    <t>confeld</t>
  </si>
  <si>
    <t>josh</t>
  </si>
  <si>
    <t>Coykendall</t>
  </si>
  <si>
    <t>Cooper</t>
  </si>
  <si>
    <t>Dalle</t>
  </si>
  <si>
    <t>Liam</t>
  </si>
  <si>
    <t>Wilmot</t>
  </si>
  <si>
    <t>Diano</t>
  </si>
  <si>
    <t>Mohamed</t>
  </si>
  <si>
    <t>Ford</t>
  </si>
  <si>
    <t>Amontae</t>
  </si>
  <si>
    <t>Givance</t>
  </si>
  <si>
    <t>Cordell</t>
  </si>
  <si>
    <t>21,32</t>
  </si>
  <si>
    <t>Gonzalez</t>
  </si>
  <si>
    <t>Jayden</t>
  </si>
  <si>
    <t>Guiral</t>
  </si>
  <si>
    <t>Charles</t>
  </si>
  <si>
    <t>Harden</t>
  </si>
  <si>
    <t>Tjay</t>
  </si>
  <si>
    <t>Harris</t>
  </si>
  <si>
    <t>Oshay</t>
  </si>
  <si>
    <t>Hoes</t>
  </si>
  <si>
    <t>Caleb</t>
  </si>
  <si>
    <t>QB</t>
  </si>
  <si>
    <t>Ingram</t>
  </si>
  <si>
    <t>Andre</t>
  </si>
  <si>
    <t>Jacobson</t>
  </si>
  <si>
    <t>Collin</t>
  </si>
  <si>
    <t>Connor</t>
  </si>
  <si>
    <t>Johnson</t>
  </si>
  <si>
    <t>Ian</t>
  </si>
  <si>
    <t>Johnson III</t>
  </si>
  <si>
    <t>Walter</t>
  </si>
  <si>
    <t>Johnston</t>
  </si>
  <si>
    <t>Ben</t>
  </si>
  <si>
    <t>27, 23</t>
  </si>
  <si>
    <t>Will</t>
  </si>
  <si>
    <t>2, 24</t>
  </si>
  <si>
    <t>Joyner</t>
  </si>
  <si>
    <t>Mason</t>
  </si>
  <si>
    <t>Kato</t>
  </si>
  <si>
    <t>Drake</t>
  </si>
  <si>
    <t>Kellogg</t>
  </si>
  <si>
    <t>Javion</t>
  </si>
  <si>
    <t>Kephart</t>
  </si>
  <si>
    <t>Elijah</t>
  </si>
  <si>
    <t>Kirchner</t>
  </si>
  <si>
    <t>Knodel</t>
  </si>
  <si>
    <t>Brad</t>
  </si>
  <si>
    <t>Korchari</t>
  </si>
  <si>
    <t>Aiden</t>
  </si>
  <si>
    <t>Kuznia</t>
  </si>
  <si>
    <t>Jakub</t>
  </si>
  <si>
    <t>Laible</t>
  </si>
  <si>
    <t>Charlie</t>
  </si>
  <si>
    <t>LaLonde</t>
  </si>
  <si>
    <t>Oliver</t>
  </si>
  <si>
    <t>August</t>
  </si>
  <si>
    <t>Long</t>
  </si>
  <si>
    <t>Lubin</t>
  </si>
  <si>
    <t>Jabari</t>
  </si>
  <si>
    <t>Mao</t>
  </si>
  <si>
    <t>Railan</t>
  </si>
  <si>
    <t>Mapp</t>
  </si>
  <si>
    <t>Kevon</t>
  </si>
  <si>
    <t>Marquez</t>
  </si>
  <si>
    <t>McCollum</t>
  </si>
  <si>
    <t>Mccoy</t>
  </si>
  <si>
    <t>Marshon</t>
  </si>
  <si>
    <t>McManamon</t>
  </si>
  <si>
    <t>Finn</t>
  </si>
  <si>
    <t>Merhy</t>
  </si>
  <si>
    <t>Nick</t>
  </si>
  <si>
    <t>Merritt</t>
  </si>
  <si>
    <t>Logan</t>
  </si>
  <si>
    <t>Moody</t>
  </si>
  <si>
    <t>Moore</t>
  </si>
  <si>
    <t>Tre</t>
  </si>
  <si>
    <t>Naranjo-rivera</t>
  </si>
  <si>
    <t>Nelson</t>
  </si>
  <si>
    <t>Jon</t>
  </si>
  <si>
    <t>Nevarez</t>
  </si>
  <si>
    <t>Angel</t>
  </si>
  <si>
    <t>Nyakundi</t>
  </si>
  <si>
    <t>After</t>
  </si>
  <si>
    <t>Otos</t>
  </si>
  <si>
    <t>Jackson</t>
  </si>
  <si>
    <t>Perkins</t>
  </si>
  <si>
    <t>Travon</t>
  </si>
  <si>
    <t>Peterson</t>
  </si>
  <si>
    <t>Wyatt</t>
  </si>
  <si>
    <t>Pierson</t>
  </si>
  <si>
    <t>Josh</t>
  </si>
  <si>
    <t>Plenkov</t>
  </si>
  <si>
    <t>Matvei</t>
  </si>
  <si>
    <t>Pollen</t>
  </si>
  <si>
    <t>Jack</t>
  </si>
  <si>
    <t>Powell</t>
  </si>
  <si>
    <t>Maurice</t>
  </si>
  <si>
    <t>Radel</t>
  </si>
  <si>
    <t>Chase</t>
  </si>
  <si>
    <t>Rauton</t>
  </si>
  <si>
    <t>Trytan</t>
  </si>
  <si>
    <t>Roberts</t>
  </si>
  <si>
    <t>Victor</t>
  </si>
  <si>
    <t>Schutz</t>
  </si>
  <si>
    <t>Kaler</t>
  </si>
  <si>
    <t>Sebesta</t>
  </si>
  <si>
    <t>Emmett</t>
  </si>
  <si>
    <t>Shekey</t>
  </si>
  <si>
    <t>Kelvin</t>
  </si>
  <si>
    <t>Simons</t>
  </si>
  <si>
    <t>Raiden</t>
  </si>
  <si>
    <t>Smiley Jr.</t>
  </si>
  <si>
    <t>Justin</t>
  </si>
  <si>
    <t>Smith</t>
  </si>
  <si>
    <t>Tyreese</t>
  </si>
  <si>
    <t>Spilde</t>
  </si>
  <si>
    <t>After?</t>
  </si>
  <si>
    <t>Thompson</t>
  </si>
  <si>
    <t>Dom</t>
  </si>
  <si>
    <t>Walker</t>
  </si>
  <si>
    <t>Edward</t>
  </si>
  <si>
    <t>Williams</t>
  </si>
  <si>
    <t>Williamson</t>
  </si>
  <si>
    <t>Wleh</t>
  </si>
  <si>
    <t>Demetris</t>
  </si>
  <si>
    <t>Wolfson</t>
  </si>
  <si>
    <t>Drew</t>
  </si>
  <si>
    <t>Woodstrom</t>
  </si>
  <si>
    <t>James</t>
  </si>
  <si>
    <t>Woolever</t>
  </si>
  <si>
    <t>Keane</t>
  </si>
  <si>
    <t>Young</t>
  </si>
  <si>
    <t>Kenny</t>
  </si>
  <si>
    <t>Zabel</t>
  </si>
  <si>
    <t>Isaac</t>
  </si>
  <si>
    <t>Coach</t>
  </si>
  <si>
    <t>44, 101,102</t>
  </si>
  <si>
    <t>58,74,83</t>
  </si>
  <si>
    <t>63,64</t>
  </si>
  <si>
    <t>Player Name</t>
  </si>
  <si>
    <t>Class</t>
  </si>
  <si>
    <t>Item</t>
  </si>
  <si>
    <t>Quantity</t>
  </si>
  <si>
    <t>Method</t>
  </si>
  <si>
    <t>Total</t>
  </si>
  <si>
    <t>Ian Johnson</t>
  </si>
  <si>
    <t>Cash</t>
  </si>
  <si>
    <t>Donation</t>
  </si>
  <si>
    <t>29,87</t>
  </si>
  <si>
    <t>19,94</t>
  </si>
  <si>
    <t>31,67</t>
  </si>
  <si>
    <t>39,62</t>
  </si>
  <si>
    <t>Coach Chauncy</t>
  </si>
  <si>
    <t>Coach Vic</t>
  </si>
  <si>
    <t>Coach Groovy</t>
  </si>
  <si>
    <t>Coach Mark</t>
  </si>
  <si>
    <t>Coach Jay</t>
  </si>
  <si>
    <t>Date</t>
  </si>
  <si>
    <t>Club Card</t>
  </si>
  <si>
    <t>Charlie Pollen</t>
  </si>
  <si>
    <t>Josh Pierson</t>
  </si>
  <si>
    <t>Cooper Coykendall</t>
  </si>
  <si>
    <t>Isaac Zabel</t>
  </si>
  <si>
    <t>David Akinyele</t>
  </si>
  <si>
    <t>Caleb Hoes</t>
  </si>
  <si>
    <t>Oshay Harris</t>
  </si>
  <si>
    <t>Andre Naranjo-Rivera</t>
  </si>
  <si>
    <t>Drake Kato</t>
  </si>
  <si>
    <t>Jack Pollen</t>
  </si>
  <si>
    <t>Collin Jacobson</t>
  </si>
  <si>
    <t>Desmond Moody</t>
  </si>
  <si>
    <t>Kelvin Shekey</t>
  </si>
  <si>
    <t>Daniel Akinyele</t>
  </si>
  <si>
    <t>Emmett Sebesta</t>
  </si>
  <si>
    <t>Jayden Gonzalez</t>
  </si>
  <si>
    <t>Jake Kuznia</t>
  </si>
  <si>
    <t>Xavier Moore</t>
  </si>
  <si>
    <t>Matvei Plenkov</t>
  </si>
  <si>
    <t>Mason Joyner</t>
  </si>
  <si>
    <t>Coach Shep</t>
  </si>
  <si>
    <t>Brandon Cairo</t>
  </si>
  <si>
    <t>Wyatt Peterson</t>
  </si>
  <si>
    <t>Charlie Guiral</t>
  </si>
  <si>
    <t>Amontae Ford</t>
  </si>
  <si>
    <t>Noah Bissell</t>
  </si>
  <si>
    <t>Kevon Mapp</t>
  </si>
  <si>
    <t>Emilio Cisneros</t>
  </si>
  <si>
    <t>Brad Knodel</t>
  </si>
  <si>
    <t>Isaiah Clark</t>
  </si>
  <si>
    <t>Cooper Williamson</t>
  </si>
  <si>
    <t>Angel Nevarez</t>
  </si>
  <si>
    <t>Connor Jacobson</t>
  </si>
  <si>
    <t>Ben Johnston</t>
  </si>
  <si>
    <t>Will Johnston</t>
  </si>
  <si>
    <t>Square</t>
  </si>
  <si>
    <t>Molly Monahan</t>
  </si>
  <si>
    <t xml:space="preserve"> 1 x In-person sale (I have my card)</t>
  </si>
  <si>
    <t>Marshon McCoy</t>
  </si>
  <si>
    <t>Dedra Woodward</t>
  </si>
  <si>
    <t xml:space="preserve"> 1 x To be delivered (I need a card)</t>
  </si>
  <si>
    <t>Leah Davis</t>
  </si>
  <si>
    <t>James Woodstrom</t>
  </si>
  <si>
    <t>Ann-Marie Magee</t>
  </si>
  <si>
    <t>Gerald Shepherd</t>
  </si>
  <si>
    <t>William Wood</t>
  </si>
  <si>
    <t>Craig Snure</t>
  </si>
  <si>
    <t>Karla Rodrigues</t>
  </si>
  <si>
    <t>andy treno</t>
  </si>
  <si>
    <t>Lena Schraff</t>
  </si>
  <si>
    <t>Jon Nelson</t>
  </si>
  <si>
    <t>Bill Slack</t>
  </si>
  <si>
    <t>Charlie Specht</t>
  </si>
  <si>
    <t>Matthew Gale</t>
  </si>
  <si>
    <t>Jeremy Stetzer</t>
  </si>
  <si>
    <t>Kara Denfeld</t>
  </si>
  <si>
    <t>Emily Mann</t>
  </si>
  <si>
    <t>Xavier Bailey</t>
  </si>
  <si>
    <t>Raechel Bailey</t>
  </si>
  <si>
    <t>Rachel Hartland</t>
  </si>
  <si>
    <t>Victoria Hoger</t>
  </si>
  <si>
    <t>Leah Patrick</t>
  </si>
  <si>
    <t>Keane Woolever</t>
  </si>
  <si>
    <t>William Knaeble</t>
  </si>
  <si>
    <t>Karissa Kuhle</t>
  </si>
  <si>
    <t>Young, Justin</t>
  </si>
  <si>
    <t>Michael Voss</t>
  </si>
  <si>
    <t>Joel Schmieg</t>
  </si>
  <si>
    <t>Conor Klaers</t>
  </si>
  <si>
    <t>Desmond moody</t>
  </si>
  <si>
    <t>Mathias Rechtzigel</t>
  </si>
  <si>
    <t>Maurice Powell</t>
  </si>
  <si>
    <t>Dillon Jacobson</t>
  </si>
  <si>
    <t>Walter Johnson III</t>
  </si>
  <si>
    <t>Charlotte Pratt</t>
  </si>
  <si>
    <t>Jessica Busse</t>
  </si>
  <si>
    <t>Curtis Brophy</t>
  </si>
  <si>
    <t>Chelsea Kelly</t>
  </si>
  <si>
    <t>Almarely Guerrero sanchez</t>
  </si>
  <si>
    <t>Grace Litteken-Bornowski</t>
  </si>
  <si>
    <t>Taylor Lewis</t>
  </si>
  <si>
    <t>Robbie Soskin</t>
  </si>
  <si>
    <t>Shannon Lund</t>
  </si>
  <si>
    <t>SCOTT WISE</t>
  </si>
  <si>
    <t>Hannah Highstrom</t>
  </si>
  <si>
    <t>Casey Segner</t>
  </si>
  <si>
    <t>Christina  Farrell</t>
  </si>
  <si>
    <t>Paula Torrano</t>
  </si>
  <si>
    <t>Jake kuznia</t>
  </si>
  <si>
    <t>Jessica Nemer</t>
  </si>
  <si>
    <t>Hillis Byrnes</t>
  </si>
  <si>
    <t>Nate Evers</t>
  </si>
  <si>
    <t>Nick Merhy</t>
  </si>
  <si>
    <t>Christina Merhy</t>
  </si>
  <si>
    <t>Elizabeth Felt</t>
  </si>
  <si>
    <t>Emily Allen</t>
  </si>
  <si>
    <t>Cody Dirkx</t>
  </si>
  <si>
    <t>Piers Anderson</t>
  </si>
  <si>
    <t>Gayle Thomas</t>
  </si>
  <si>
    <t>Kelvin shekey</t>
  </si>
  <si>
    <t>Habbiena Gaye</t>
  </si>
  <si>
    <t>Dylan Caspers</t>
  </si>
  <si>
    <t>Betsy Anderson</t>
  </si>
  <si>
    <t>Home Daniels</t>
  </si>
  <si>
    <t>Gretchen Olson</t>
  </si>
  <si>
    <t>Melissa Mendes</t>
  </si>
  <si>
    <t>Drew Wolfson</t>
  </si>
  <si>
    <t>Ali Siddiqui</t>
  </si>
  <si>
    <t>Tia Davies</t>
  </si>
  <si>
    <t>Steph Swanson</t>
  </si>
  <si>
    <t>Luke Jacobson</t>
  </si>
  <si>
    <t>Angie Knodel</t>
  </si>
  <si>
    <t>Beth Lauzon</t>
  </si>
  <si>
    <t>Rebecca  Wright</t>
  </si>
  <si>
    <t>Jon Bastian</t>
  </si>
  <si>
    <t>Jeffrey Kotnour</t>
  </si>
  <si>
    <t>Paul Berry</t>
  </si>
  <si>
    <t>Libby Johnson</t>
  </si>
  <si>
    <t>Michael Kern</t>
  </si>
  <si>
    <t>Kristine Anderson</t>
  </si>
  <si>
    <t>Kelly Caspers</t>
  </si>
  <si>
    <t>HEATHER WILLIAMSON</t>
  </si>
  <si>
    <t>Miia M</t>
  </si>
  <si>
    <t>Alan Wahlstrom</t>
  </si>
  <si>
    <t>Anna Mulfinger</t>
  </si>
  <si>
    <t>Robert Chet Peterson</t>
  </si>
  <si>
    <t>Sherry Amelse</t>
  </si>
  <si>
    <t>Brian Bozeman</t>
  </si>
  <si>
    <t>Melissa ADLER</t>
  </si>
  <si>
    <t>Scott Brown</t>
  </si>
  <si>
    <t>Jonathan Berry</t>
  </si>
  <si>
    <t>BRANDI NELSON</t>
  </si>
  <si>
    <t>Aiden Korchari</t>
  </si>
  <si>
    <t>Daniel Villarreal</t>
  </si>
  <si>
    <t>Shannen Bornsen</t>
  </si>
  <si>
    <t>Jonathon Wold</t>
  </si>
  <si>
    <t>Ivory Smith</t>
  </si>
  <si>
    <t>Gregg Mekler</t>
  </si>
  <si>
    <t>Ebony Shackelford</t>
  </si>
  <si>
    <t>Ebony Sampson</t>
  </si>
  <si>
    <t>Alicia D Crudup</t>
  </si>
  <si>
    <t>Joanna Koenig</t>
  </si>
  <si>
    <t>Paul F Hughes</t>
  </si>
  <si>
    <t>Elizabeth Appel</t>
  </si>
  <si>
    <t>Jim Carter</t>
  </si>
  <si>
    <t>Bisola A. Wald</t>
  </si>
  <si>
    <t>Xavier bailey</t>
  </si>
  <si>
    <t>Steve Strampe</t>
  </si>
  <si>
    <t>Karen Wall</t>
  </si>
  <si>
    <t>Scott Anderson</t>
  </si>
  <si>
    <t>Brittany Larson</t>
  </si>
  <si>
    <t>Jessica Sundell</t>
  </si>
  <si>
    <t>John Loheit</t>
  </si>
  <si>
    <t>Souratsavady Takerngpol</t>
  </si>
  <si>
    <t>Kimberly Behrens</t>
  </si>
  <si>
    <t>Anne Wagemaker</t>
  </si>
  <si>
    <t>Rachel Carlson</t>
  </si>
  <si>
    <t>Nate Shoemaker</t>
  </si>
  <si>
    <t>Lindsay Randall</t>
  </si>
  <si>
    <t>Jean Jordison</t>
  </si>
  <si>
    <t>Steven Caspers</t>
  </si>
  <si>
    <t>Douglas Boie</t>
  </si>
  <si>
    <t>Laura Norton</t>
  </si>
  <si>
    <t>natalie ulberg</t>
  </si>
  <si>
    <t>Julie Anderson</t>
  </si>
  <si>
    <t>Ronda Knutson</t>
  </si>
  <si>
    <t>Becky Hoes</t>
  </si>
  <si>
    <t>Cleve Nembhard</t>
  </si>
  <si>
    <t>Mohamed Diano</t>
  </si>
  <si>
    <t>Brandon Sokoloski</t>
  </si>
  <si>
    <t>Elizabeth Larsen</t>
  </si>
  <si>
    <t>TYLER BUETTNER</t>
  </si>
  <si>
    <t>caleb hoes</t>
  </si>
  <si>
    <t>matt darling</t>
  </si>
  <si>
    <t>Amanda Brandon</t>
  </si>
  <si>
    <t>Jamie Bonczyk</t>
  </si>
  <si>
    <t>Kelcie Hoes</t>
  </si>
  <si>
    <t>Matthew Mishek</t>
  </si>
  <si>
    <t>Oliver Lalonde</t>
  </si>
  <si>
    <t>Libby Sharp</t>
  </si>
  <si>
    <t>Kirk Anderson</t>
  </si>
  <si>
    <t>Heidi Hemmen</t>
  </si>
  <si>
    <t>Earl Reinhard</t>
  </si>
  <si>
    <t xml:space="preserve"> 1 x Sophomore Class</t>
  </si>
  <si>
    <t>Ignacio Cisneros</t>
  </si>
  <si>
    <t xml:space="preserve"> 1 x Senior Class</t>
  </si>
  <si>
    <t>Nicole Smith</t>
  </si>
  <si>
    <t>Celeste Saarinen</t>
  </si>
  <si>
    <t>Tom Matkovits</t>
  </si>
  <si>
    <t>Tom Runde</t>
  </si>
  <si>
    <t>Robert Johnston</t>
  </si>
  <si>
    <t>Chris Larsen</t>
  </si>
  <si>
    <t>Nicole Scheer</t>
  </si>
  <si>
    <t>Kelli Anderson</t>
  </si>
  <si>
    <t>Pericles Tortorelis</t>
  </si>
  <si>
    <t>Kevin Davis</t>
  </si>
  <si>
    <t>Haakon Rondestvedt</t>
  </si>
  <si>
    <t>Todd Overmoen</t>
  </si>
  <si>
    <t>Shawn Doherty</t>
  </si>
  <si>
    <t>maria chavez</t>
  </si>
  <si>
    <t>Abby Wolf</t>
  </si>
  <si>
    <t>Jake Coryell</t>
  </si>
  <si>
    <t>Siane Luzzi Chirpich</t>
  </si>
  <si>
    <t>Marshall Anderson</t>
  </si>
  <si>
    <t>Jerry Melnychuk</t>
  </si>
  <si>
    <t>Carly Myrdal</t>
  </si>
  <si>
    <t>Marie Fitzgerald Fitzgerald</t>
  </si>
  <si>
    <t>Lorraine Luger</t>
  </si>
  <si>
    <t>Aaron Osowski</t>
  </si>
  <si>
    <t>Cindy Vlasak</t>
  </si>
  <si>
    <t>Brenda  Cardona</t>
  </si>
  <si>
    <t>Charles Dungan</t>
  </si>
  <si>
    <t>Jessica McKenna</t>
  </si>
  <si>
    <t>Randy Chinn</t>
  </si>
  <si>
    <t>Maggie Boedigheimer</t>
  </si>
  <si>
    <t>Victoria Thor</t>
  </si>
  <si>
    <t>Scott Mickelson</t>
  </si>
  <si>
    <t>Trevor Stewart</t>
  </si>
  <si>
    <t>Diana Marianetti</t>
  </si>
  <si>
    <t>Mary Peterson</t>
  </si>
  <si>
    <t>Todd Messerli</t>
  </si>
  <si>
    <t>Angel Gorman</t>
  </si>
  <si>
    <t>Jack Cherry</t>
  </si>
  <si>
    <t>Chanel Yngve</t>
  </si>
  <si>
    <t>Joel Kreisel</t>
  </si>
  <si>
    <t>Madeline Schaak</t>
  </si>
  <si>
    <t>Jonathan Holtmeier</t>
  </si>
  <si>
    <t>Annie Gustafson</t>
  </si>
  <si>
    <t>Rachel Johnson</t>
  </si>
  <si>
    <t>Rachel Whipple</t>
  </si>
  <si>
    <t>Terry Harmonick</t>
  </si>
  <si>
    <t>Cole Johnson</t>
  </si>
  <si>
    <t>Bruce Neumann</t>
  </si>
  <si>
    <t>Robbi Weil</t>
  </si>
  <si>
    <t>Ali Mohamed</t>
  </si>
  <si>
    <t>Andrea Ruether</t>
  </si>
  <si>
    <t>Luke Slindee</t>
  </si>
  <si>
    <t>Tres Cossaboom</t>
  </si>
  <si>
    <t>Neil Kozlowicz</t>
  </si>
  <si>
    <t>Adrea Grocke</t>
  </si>
  <si>
    <t>Mitch Baker</t>
  </si>
  <si>
    <t>Louie Page</t>
  </si>
  <si>
    <t>Barb Brown</t>
  </si>
  <si>
    <t>Tyler Bren</t>
  </si>
  <si>
    <t>Sara Jessen</t>
  </si>
  <si>
    <t>James Swanson</t>
  </si>
  <si>
    <t>Andrew Moritz</t>
  </si>
  <si>
    <t>Rocky McCormick</t>
  </si>
  <si>
    <t>Marian Gagliardi</t>
  </si>
  <si>
    <t>Michael McNamee</t>
  </si>
  <si>
    <t>Brad Honey</t>
  </si>
  <si>
    <t>Amari Caskey</t>
  </si>
  <si>
    <t>Eric Pass</t>
  </si>
  <si>
    <t>Nancy Jaeckels</t>
  </si>
  <si>
    <t>Judd Lindvall</t>
  </si>
  <si>
    <t>McKinzie Hopkins</t>
  </si>
  <si>
    <t>Jon Glesener</t>
  </si>
  <si>
    <t>Edie Kalweit</t>
  </si>
  <si>
    <t>Aadra Kuseske</t>
  </si>
  <si>
    <t>Kyle Stark</t>
  </si>
  <si>
    <t>Andrew Manuele</t>
  </si>
  <si>
    <t>Mark Vagle</t>
  </si>
  <si>
    <t>Row Labels</t>
  </si>
  <si>
    <t>Grand Total</t>
  </si>
  <si>
    <t>Column Labels</t>
  </si>
  <si>
    <t>Total $</t>
  </si>
  <si>
    <t>$</t>
  </si>
  <si>
    <t>Total #</t>
  </si>
  <si>
    <t>#</t>
  </si>
  <si>
    <t>Card Bag #</t>
  </si>
  <si>
    <t>Cards Sold</t>
  </si>
  <si>
    <t>Charlie Laible</t>
  </si>
  <si>
    <t>Oliver LaLonde</t>
  </si>
  <si>
    <t>Mason Long</t>
  </si>
  <si>
    <t>Jabari Lubin</t>
  </si>
  <si>
    <t>Railan Mao</t>
  </si>
  <si>
    <t>Aiden Marquez</t>
  </si>
  <si>
    <t>Liam McCollum</t>
  </si>
  <si>
    <t>Marshon Mccoy</t>
  </si>
  <si>
    <t>Finn McManamon</t>
  </si>
  <si>
    <t>Logan Merritt</t>
  </si>
  <si>
    <t>Tre Moore</t>
  </si>
  <si>
    <t>Jayden Moore</t>
  </si>
  <si>
    <t>Andre Naranjo-rivera</t>
  </si>
  <si>
    <t>Brandon Nyakundi</t>
  </si>
  <si>
    <t>Travon Perkins</t>
  </si>
  <si>
    <t>Chase Radel</t>
  </si>
  <si>
    <t>Trytan Rauton</t>
  </si>
  <si>
    <t>Victor Roberts</t>
  </si>
  <si>
    <t>Kaler Schutz</t>
  </si>
  <si>
    <t>Lyndon Shelby</t>
  </si>
  <si>
    <t>Raiden Simons</t>
  </si>
  <si>
    <t>Justin Smiley Jr.</t>
  </si>
  <si>
    <t>Tyreese Smith</t>
  </si>
  <si>
    <t>Ben Spilde</t>
  </si>
  <si>
    <t>Dom Thompson</t>
  </si>
  <si>
    <t>Ayden Williams</t>
  </si>
  <si>
    <t>Demetris Wleh</t>
  </si>
  <si>
    <t xml:space="preserve">Coach Vic </t>
  </si>
  <si>
    <t xml:space="preserve">Coach Jay </t>
  </si>
  <si>
    <t>Search</t>
  </si>
  <si>
    <t>Ayden Bebo</t>
  </si>
  <si>
    <t>Zion Camara</t>
  </si>
  <si>
    <t>Desmond Coleman</t>
  </si>
  <si>
    <t>josh confeld</t>
  </si>
  <si>
    <t>Liam Dalle</t>
  </si>
  <si>
    <t>Wilmot David</t>
  </si>
  <si>
    <t>Cordell Givance</t>
  </si>
  <si>
    <t>Andre Ingram</t>
  </si>
  <si>
    <t>Javion Kellogg</t>
  </si>
  <si>
    <t>Elijah Kephart</t>
  </si>
  <si>
    <t>Dylan Kirchner</t>
  </si>
  <si>
    <t>Jennifer Trujillo</t>
  </si>
  <si>
    <t>Patricia J Hartfiel</t>
  </si>
  <si>
    <t>Patricia Hartfiel</t>
  </si>
  <si>
    <t>Sherita Hardy</t>
  </si>
  <si>
    <t>Sheila Lichty</t>
  </si>
  <si>
    <t>Steve Nguyen</t>
  </si>
  <si>
    <t>Traci Morelli</t>
  </si>
  <si>
    <t>Tiara Goldsby</t>
  </si>
  <si>
    <t>Marsha Stowe</t>
  </si>
  <si>
    <t>Player Fee</t>
  </si>
  <si>
    <t>Your Earnings</t>
  </si>
  <si>
    <t>Details</t>
  </si>
  <si>
    <t>0-14</t>
  </si>
  <si>
    <t>Waived</t>
  </si>
  <si>
    <t>16+</t>
  </si>
  <si>
    <t>$5/card sold</t>
  </si>
  <si>
    <t>$5/card sold + $50 kicker</t>
  </si>
  <si>
    <t>$5/card sold + 2x $50 kicker</t>
  </si>
  <si>
    <t>$5/card sold + 3x $50 kicker</t>
  </si>
  <si>
    <t>Pop-Up</t>
  </si>
  <si>
    <t>Nathan Earley</t>
  </si>
  <si>
    <t>Maria Hawes</t>
  </si>
  <si>
    <t>Stephanie Johns</t>
  </si>
  <si>
    <t>Sarah Srep</t>
  </si>
  <si>
    <t>Bopharl Pen</t>
  </si>
  <si>
    <t>Tina Segelstrom</t>
  </si>
  <si>
    <t>Shoua Harvey</t>
  </si>
  <si>
    <t>Finnegan Reardon-Mann</t>
  </si>
  <si>
    <t>Sam Walker</t>
  </si>
  <si>
    <t>Milton Un</t>
  </si>
  <si>
    <t>Emily Pyne</t>
  </si>
  <si>
    <t>Alex Oertli</t>
  </si>
  <si>
    <t>Jennifer Rajkumar</t>
  </si>
  <si>
    <t>Alonzo Spence</t>
  </si>
  <si>
    <t>Molly Moseley</t>
  </si>
  <si>
    <t>Britney Vervinck</t>
  </si>
  <si>
    <t>Jinnie Hall</t>
  </si>
  <si>
    <t>Michelle Clark</t>
  </si>
  <si>
    <t>Drake Okumura</t>
  </si>
  <si>
    <t>Customer Name</t>
  </si>
  <si>
    <t>Delivery Method</t>
  </si>
  <si>
    <t>Blitz Week</t>
  </si>
  <si>
    <t>2025 Season Player Fee</t>
  </si>
  <si>
    <t>Ashley Harris</t>
  </si>
  <si>
    <t>1 x In-person sale (I have my card)</t>
  </si>
  <si>
    <t>Venmo</t>
  </si>
  <si>
    <t>Andre Cannon</t>
  </si>
  <si>
    <t>Connor Guttenfelder</t>
  </si>
  <si>
    <t>Brittany Wunderlin</t>
  </si>
  <si>
    <t>2025 Player Acct Earnings</t>
  </si>
  <si>
    <t>Julie Reece</t>
  </si>
  <si>
    <t>Abby Hawes</t>
  </si>
  <si>
    <t>Brita Givance</t>
  </si>
  <si>
    <t>Ellen Timmers</t>
  </si>
  <si>
    <t>Monisha Chakrapani</t>
  </si>
  <si>
    <t>Rebecca Schack</t>
  </si>
  <si>
    <t>Marcie Bissell</t>
  </si>
  <si>
    <t>Kirstin McMullen</t>
  </si>
  <si>
    <t>Kara Lindstrom</t>
  </si>
  <si>
    <t>Karla Palmersheim</t>
  </si>
  <si>
    <t>Alexandra Solovey</t>
  </si>
  <si>
    <t>Coach Lo</t>
  </si>
  <si>
    <t>Markeyla Chatman</t>
  </si>
  <si>
    <t>Talia Jackson</t>
  </si>
  <si>
    <t>Martha Fillion</t>
  </si>
  <si>
    <t>Keri Strusz</t>
  </si>
  <si>
    <t>?</t>
  </si>
  <si>
    <t>Year</t>
  </si>
  <si>
    <t xml:space="preserve">       2025 Club Card Leader Board</t>
  </si>
  <si>
    <t>Total Sales Goal</t>
  </si>
  <si>
    <t>Players with 15 or &gt;</t>
  </si>
  <si>
    <t>Jane Maschka</t>
  </si>
  <si>
    <t>LaTrisha Woolever</t>
  </si>
  <si>
    <t>Bria Sandifer</t>
  </si>
  <si>
    <t>No Checkout</t>
  </si>
  <si>
    <t>Patterson</t>
  </si>
  <si>
    <t>Tyson</t>
  </si>
  <si>
    <t>50,85,65,90</t>
  </si>
  <si>
    <t>28,70</t>
  </si>
  <si>
    <t>Top 20 Salespeople</t>
  </si>
  <si>
    <t>Damarius Cruz</t>
  </si>
  <si>
    <t>Amy Koepp</t>
  </si>
  <si>
    <t>Michael Foerster</t>
  </si>
  <si>
    <t>Teresa Belden</t>
  </si>
  <si>
    <t>Tonia Peterson</t>
  </si>
  <si>
    <t>Dante Williams</t>
  </si>
  <si>
    <t>Kenzie  Heck</t>
  </si>
  <si>
    <t>Kathy Hawes</t>
  </si>
  <si>
    <t>Karen Merrill</t>
  </si>
  <si>
    <t>Erika Gay</t>
  </si>
  <si>
    <t>Mary Levar</t>
  </si>
  <si>
    <t>Jack Otos</t>
  </si>
  <si>
    <t>Legion</t>
  </si>
  <si>
    <t>Tyson Patterson</t>
  </si>
  <si>
    <t>Blitz</t>
  </si>
  <si>
    <t>Type</t>
  </si>
  <si>
    <t>Bag</t>
  </si>
  <si>
    <t>Club Card Total</t>
  </si>
  <si>
    <t>Sum of Quantity</t>
  </si>
  <si>
    <t>Cards Outstanding</t>
  </si>
  <si>
    <t>Bag Cards Sold
(vs Pop-Up)</t>
  </si>
  <si>
    <t>Cards
Checked
Out</t>
  </si>
  <si>
    <t>Total Cards 
Sold</t>
  </si>
  <si>
    <t>Cards Returned</t>
  </si>
  <si>
    <t>Amanda Sharp</t>
  </si>
  <si>
    <t>Kelly Poole</t>
  </si>
  <si>
    <t>jennifer carr</t>
  </si>
  <si>
    <t>Tracy Vogtman</t>
  </si>
  <si>
    <t>Greg Caspers</t>
  </si>
  <si>
    <t>Sarah Landt</t>
  </si>
  <si>
    <t>JAVETTE BANKS</t>
  </si>
  <si>
    <t>Avg Cards Sold</t>
  </si>
  <si>
    <t>Top avg sales by player group</t>
  </si>
  <si>
    <t>Top avg sales by grad year</t>
  </si>
  <si>
    <t>Avg of Cards Sold</t>
  </si>
  <si>
    <t>NA</t>
  </si>
  <si>
    <t>Lindsay Holmgren</t>
  </si>
  <si>
    <t>Erik Ellis</t>
  </si>
  <si>
    <t>Nicholas Slavicek</t>
  </si>
  <si>
    <t>Kurt Larson</t>
  </si>
  <si>
    <t>Debbie Avdek</t>
  </si>
  <si>
    <t>Carol Malone</t>
  </si>
  <si>
    <t>Kathryn Nelson</t>
  </si>
  <si>
    <t>Debra Merritt</t>
  </si>
  <si>
    <t>Donations</t>
  </si>
  <si>
    <t>waived</t>
  </si>
  <si>
    <t>3 to Cooper Coykendall, 1 Andre Ingram, 1 Wilmot Davis</t>
  </si>
  <si>
    <t>55,88</t>
  </si>
  <si>
    <t>Brian Hunke</t>
  </si>
  <si>
    <t>Briana Harris</t>
  </si>
  <si>
    <t>Elijah Patterson</t>
  </si>
  <si>
    <t>12, 99</t>
  </si>
  <si>
    <t>Driskill's Pop-Up</t>
  </si>
  <si>
    <t>Tanner Zwilling</t>
  </si>
  <si>
    <t>Brad Peterson</t>
  </si>
  <si>
    <t>John Bissell</t>
  </si>
  <si>
    <t>Carolyn Grove</t>
  </si>
  <si>
    <t>Cindy Piche</t>
  </si>
  <si>
    <t>Brandon Kruse</t>
  </si>
  <si>
    <t>Sylvana Kotila</t>
  </si>
  <si>
    <t>Kari Satterness</t>
  </si>
  <si>
    <t>DB</t>
  </si>
  <si>
    <t>LB</t>
  </si>
  <si>
    <t>Mary Somsen</t>
  </si>
  <si>
    <t>Sharonna Kennerly</t>
  </si>
  <si>
    <t>Angela Fondow</t>
  </si>
  <si>
    <t>Joel Peterson</t>
  </si>
  <si>
    <t>Amanda Johnson</t>
  </si>
  <si>
    <t>Travis Bebo</t>
  </si>
  <si>
    <t>Wendy Goetz</t>
  </si>
  <si>
    <t>Raija Johnson</t>
  </si>
  <si>
    <t>Gregory Darr</t>
  </si>
  <si>
    <t>Faiz Fareed</t>
  </si>
  <si>
    <t>Rielle Miguel</t>
  </si>
  <si>
    <t>Derrick Murph</t>
  </si>
  <si>
    <t>Collect Cards</t>
  </si>
  <si>
    <t>Shandi Grimsley</t>
  </si>
  <si>
    <t>Mohamed Jalloh</t>
  </si>
  <si>
    <t>Mamadu Jalloh</t>
  </si>
  <si>
    <t>Hadja Diano</t>
  </si>
  <si>
    <t>Bailor Jalloh</t>
  </si>
  <si>
    <t>Michelle Miller LeBlanc</t>
  </si>
  <si>
    <t>Erick Rome</t>
  </si>
  <si>
    <t>Amy Ansel</t>
  </si>
  <si>
    <t>Deb Karnes</t>
  </si>
  <si>
    <t>Des Moody</t>
  </si>
  <si>
    <t>Bag #</t>
  </si>
  <si>
    <t>Higgins</t>
  </si>
  <si>
    <t>Teddy</t>
  </si>
  <si>
    <t>Teddy Higgins</t>
  </si>
  <si>
    <t>No</t>
  </si>
  <si>
    <t>52103120, 126</t>
  </si>
  <si>
    <t>Chris Choy Bush</t>
  </si>
  <si>
    <t>Jason Apps</t>
  </si>
  <si>
    <t>Ryan Fowler</t>
  </si>
  <si>
    <t>Bullen</t>
  </si>
  <si>
    <t>Jack Bullen</t>
  </si>
  <si>
    <t>Cristian</t>
  </si>
  <si>
    <t>Cristian Cisneros</t>
  </si>
  <si>
    <t>Ellis</t>
  </si>
  <si>
    <t>Christopher Jr.</t>
  </si>
  <si>
    <t>Christopher Jr. Ellis</t>
  </si>
  <si>
    <t>Fahden</t>
  </si>
  <si>
    <t>Nolan</t>
  </si>
  <si>
    <t>Nolan Fahden</t>
  </si>
  <si>
    <t>Sean</t>
  </si>
  <si>
    <t>Sean Jackson</t>
  </si>
  <si>
    <t>McAlester</t>
  </si>
  <si>
    <t>Jabar McAlester</t>
  </si>
  <si>
    <t>Jabar</t>
  </si>
  <si>
    <t>Spencer</t>
  </si>
  <si>
    <t>I'dris</t>
  </si>
  <si>
    <t>I'dris Spencer</t>
  </si>
  <si>
    <t>Woods</t>
  </si>
  <si>
    <t>Kaizen</t>
  </si>
  <si>
    <t>Kaizen Woods</t>
  </si>
  <si>
    <t>zCoach</t>
  </si>
  <si>
    <t>Eddie Walker</t>
  </si>
  <si>
    <t>Winkler</t>
  </si>
  <si>
    <t>August Winkler</t>
  </si>
  <si>
    <t>Left Program</t>
  </si>
  <si>
    <t>7,1000,130</t>
  </si>
  <si>
    <t>Christine Poague Short</t>
  </si>
  <si>
    <t>Terri Nance</t>
  </si>
  <si>
    <t>Rebekah Hudock</t>
  </si>
  <si>
    <t>Jenny Lorinser</t>
  </si>
  <si>
    <t>Molly Braun</t>
  </si>
  <si>
    <t>Amy Digman</t>
  </si>
  <si>
    <t>Nate Shields</t>
  </si>
  <si>
    <t>OL/DL</t>
  </si>
  <si>
    <t>NEED TO COLLECT</t>
  </si>
  <si>
    <t>Roster</t>
  </si>
  <si>
    <t>Josh Confeld</t>
  </si>
  <si>
    <t>Lara Rosenblum</t>
  </si>
  <si>
    <t>Mary Fautsch</t>
  </si>
  <si>
    <t>Total Cards Sold</t>
  </si>
  <si>
    <t>Total Donations</t>
  </si>
  <si>
    <t>Paige Dixon</t>
  </si>
  <si>
    <t>Kerry Sutherland</t>
  </si>
  <si>
    <t>Javonte Smith</t>
  </si>
  <si>
    <t>Nickie Brister</t>
  </si>
  <si>
    <t>Antoine Smoot</t>
  </si>
  <si>
    <t>Jennifer Diedrich</t>
  </si>
  <si>
    <t>Nick Morton</t>
  </si>
  <si>
    <t>Abdul Ali</t>
  </si>
  <si>
    <t>Carrie Slater Duffy</t>
  </si>
  <si>
    <t>Unknown</t>
  </si>
  <si>
    <t>Crossbar</t>
  </si>
  <si>
    <t>Daniel Watts</t>
  </si>
  <si>
    <t>Breanna Baker</t>
  </si>
  <si>
    <t>Emma Wright</t>
  </si>
  <si>
    <t>Katherine Imholte</t>
  </si>
  <si>
    <t>Charles McCollum</t>
  </si>
  <si>
    <t>Kellan Baker</t>
  </si>
  <si>
    <t>Paul Spilde</t>
  </si>
  <si>
    <t>Nicole Schachtman</t>
  </si>
  <si>
    <t>Ndidi Marie</t>
  </si>
  <si>
    <t>Andrew Higgins</t>
  </si>
  <si>
    <t>Donna Philippot</t>
  </si>
  <si>
    <t>Aryel Londer</t>
  </si>
  <si>
    <t>Kelsey Boesch</t>
  </si>
  <si>
    <t>Lindsey Turk</t>
  </si>
  <si>
    <t>Ginew Corbine</t>
  </si>
  <si>
    <t>Tjay Harden</t>
  </si>
  <si>
    <t>Kim Nguyen</t>
  </si>
  <si>
    <t>Chauncee Hollingsworth</t>
  </si>
  <si>
    <t xml:space="preserve"> add $300 in player credit to acct, used previous credit</t>
  </si>
  <si>
    <t>Tshirt Size</t>
  </si>
  <si>
    <t>Payment option</t>
  </si>
  <si>
    <t>Zach</t>
  </si>
  <si>
    <t>Zach Sommerfeld</t>
  </si>
  <si>
    <t>Sommerfeld</t>
  </si>
  <si>
    <t>Londer</t>
  </si>
  <si>
    <t>Jacob</t>
  </si>
  <si>
    <t>Jacob Londer</t>
  </si>
  <si>
    <t>Robin</t>
  </si>
  <si>
    <t>Lee</t>
  </si>
  <si>
    <t>Takell</t>
  </si>
  <si>
    <t>Pettigrew</t>
  </si>
  <si>
    <t>Shy</t>
  </si>
  <si>
    <t>Dematteis</t>
  </si>
  <si>
    <t>Luigi</t>
  </si>
  <si>
    <t>Kubisa</t>
  </si>
  <si>
    <t>Sam</t>
  </si>
  <si>
    <t>Sam Robin</t>
  </si>
  <si>
    <t>Takell Lee</t>
  </si>
  <si>
    <t>Shy Pettigrew</t>
  </si>
  <si>
    <t>Luigi Dematteis</t>
  </si>
  <si>
    <t>Kenny Young</t>
  </si>
  <si>
    <t>Dan Kubisa</t>
  </si>
  <si>
    <t>Paid Fee</t>
  </si>
  <si>
    <t>$100 Installments</t>
  </si>
  <si>
    <t>$1 Fundraising Option</t>
  </si>
  <si>
    <t>Refunded</t>
  </si>
  <si>
    <t>Promo waiver</t>
  </si>
  <si>
    <t>Junior Varsity</t>
  </si>
  <si>
    <t>Youth M</t>
  </si>
  <si>
    <t>Adult M</t>
  </si>
  <si>
    <t>Junior Varsity, Varsity</t>
  </si>
  <si>
    <t>Varsity</t>
  </si>
  <si>
    <t>Freshman</t>
  </si>
  <si>
    <t>Junior Varsity, Freshman</t>
  </si>
  <si>
    <t>Adult XL</t>
  </si>
  <si>
    <t>Adult XXL</t>
  </si>
  <si>
    <t>Adult L</t>
  </si>
  <si>
    <t>Adult S</t>
  </si>
  <si>
    <t>Youth L</t>
  </si>
  <si>
    <t>Youth 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</si>
</sst>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3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8"/>
      <name val="Aptos Narrow"/>
      <family val="2"/>
      <scheme val="minor"/>
    </font>
    <font>
      <b/>
      <sz val="18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8"/>
      <color theme="4"/>
      <name val="Aptos Narrow"/>
      <family val="2"/>
      <scheme val="minor"/>
    </font>
    <font>
      <sz val="11"/>
      <color theme="1"/>
      <name val="U.S. Bank Circular"/>
      <family val="2"/>
    </font>
    <font>
      <b/>
      <sz val="11"/>
      <color theme="1"/>
      <name val="U.S. Bank Circular"/>
      <family val="2"/>
    </font>
    <font>
      <b/>
      <sz val="11"/>
      <color theme="0"/>
      <name val="U.S. Bank Circular"/>
      <family val="2"/>
    </font>
    <font>
      <sz val="36"/>
      <color rgb="FF002060"/>
      <name val="U.S. Bank Circular Black"/>
      <family val="2"/>
    </font>
    <font>
      <b/>
      <sz val="11"/>
      <color theme="1" tint="0.499984740745262"/>
      <name val="U.S. Bank Circular"/>
      <family val="2"/>
    </font>
    <font>
      <sz val="11"/>
      <color rgb="FF434343"/>
      <name val="U.S. Bank Circular"/>
      <family val="2"/>
    </font>
    <font>
      <sz val="24"/>
      <color rgb="FF003192"/>
      <name val="U.S. Bank Circular Black"/>
      <family val="2"/>
    </font>
    <font>
      <sz val="11"/>
      <color theme="0"/>
      <name val="U.S. Bank Circular"/>
      <family val="2"/>
    </font>
    <font>
      <sz val="11"/>
      <name val="U.S. Bank Circular"/>
      <family val="2"/>
    </font>
    <font>
      <b/>
      <sz val="24"/>
      <color theme="1" tint="0.34998626667073579"/>
      <name val="U.S. Bank Circular"/>
      <family val="2"/>
    </font>
    <font>
      <sz val="11"/>
      <color theme="1" tint="0.34998626667073579"/>
      <name val="Aptos Narrow"/>
      <family val="2"/>
      <scheme val="minor"/>
    </font>
    <font>
      <sz val="11"/>
      <color theme="0"/>
      <name val="U.S. Bank Circular"/>
    </font>
    <font>
      <sz val="11"/>
      <color theme="1"/>
      <name val="U.S. Bank Circular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00319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442F65"/>
      </left>
      <right style="medium">
        <color rgb="FFF8F9FA"/>
      </right>
      <top style="medium">
        <color rgb="FFCCCCCC"/>
      </top>
      <bottom style="medium">
        <color rgb="FFF8F9FA"/>
      </bottom>
      <diagonal/>
    </border>
    <border>
      <left style="medium">
        <color rgb="FFCCCCCC"/>
      </left>
      <right style="medium">
        <color rgb="FFF8F9FA"/>
      </right>
      <top style="medium">
        <color rgb="FFCCCCCC"/>
      </top>
      <bottom style="medium">
        <color rgb="FFF8F9FA"/>
      </bottom>
      <diagonal/>
    </border>
    <border>
      <left style="medium">
        <color rgb="FF442F65"/>
      </left>
      <right style="medium">
        <color rgb="FFFFFFFF"/>
      </right>
      <top style="medium">
        <color rgb="FFCCCCCC"/>
      </top>
      <bottom style="medium">
        <color rgb="FFFFFFFF"/>
      </bottom>
      <diagonal/>
    </border>
    <border>
      <left style="medium">
        <color rgb="FF442F65"/>
      </left>
      <right style="medium">
        <color rgb="FFFFFFFF"/>
      </right>
      <top/>
      <bottom style="medium">
        <color rgb="FFF8F9FA"/>
      </bottom>
      <diagonal/>
    </border>
    <border>
      <left style="medium">
        <color rgb="FFCCCCCC"/>
      </left>
      <right style="medium">
        <color rgb="FFFFFFFF"/>
      </right>
      <top/>
      <bottom style="medium">
        <color rgb="FFF8F9FA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1" applyNumberFormat="1" applyFont="1"/>
    <xf numFmtId="0" fontId="0" fillId="0" borderId="0" xfId="1" applyNumberFormat="1" applyFont="1"/>
    <xf numFmtId="164" fontId="0" fillId="0" borderId="0" xfId="0" applyNumberFormat="1"/>
    <xf numFmtId="0" fontId="18" fillId="34" borderId="10" xfId="0" applyFont="1" applyFill="1" applyBorder="1" applyAlignment="1">
      <alignment vertical="center"/>
    </xf>
    <xf numFmtId="0" fontId="18" fillId="34" borderId="10" xfId="0" applyFont="1" applyFill="1" applyBorder="1" applyAlignment="1">
      <alignment horizontal="center" vertical="center"/>
    </xf>
    <xf numFmtId="0" fontId="19" fillId="0" borderId="0" xfId="0" applyFont="1"/>
    <xf numFmtId="0" fontId="20" fillId="35" borderId="10" xfId="0" applyFont="1" applyFill="1" applyBorder="1" applyAlignment="1">
      <alignment horizontal="center" vertical="center"/>
    </xf>
    <xf numFmtId="6" fontId="21" fillId="35" borderId="10" xfId="0" applyNumberFormat="1" applyFont="1" applyFill="1" applyBorder="1" applyAlignment="1">
      <alignment vertical="center"/>
    </xf>
    <xf numFmtId="164" fontId="22" fillId="35" borderId="10" xfId="1" applyNumberFormat="1" applyFont="1" applyFill="1" applyBorder="1" applyAlignment="1">
      <alignment vertical="center"/>
    </xf>
    <xf numFmtId="0" fontId="21" fillId="35" borderId="10" xfId="0" applyFont="1" applyFill="1" applyBorder="1" applyAlignment="1">
      <alignment vertical="center"/>
    </xf>
    <xf numFmtId="0" fontId="19" fillId="35" borderId="10" xfId="0" applyFont="1" applyFill="1" applyBorder="1" applyAlignment="1">
      <alignment horizontal="center" vertical="center"/>
    </xf>
    <xf numFmtId="0" fontId="23" fillId="35" borderId="10" xfId="0" applyFont="1" applyFill="1" applyBorder="1" applyAlignment="1">
      <alignment vertical="center"/>
    </xf>
    <xf numFmtId="0" fontId="19" fillId="35" borderId="10" xfId="0" applyFont="1" applyFill="1" applyBorder="1" applyAlignment="1">
      <alignment horizontal="left" vertical="center"/>
    </xf>
    <xf numFmtId="0" fontId="24" fillId="0" borderId="0" xfId="0" applyFont="1"/>
    <xf numFmtId="0" fontId="24" fillId="0" borderId="0" xfId="0" applyFont="1" applyAlignment="1">
      <alignment horizontal="left"/>
    </xf>
    <xf numFmtId="0" fontId="24" fillId="35" borderId="0" xfId="0" applyFont="1" applyFill="1"/>
    <xf numFmtId="0" fontId="0" fillId="35" borderId="0" xfId="0" applyFill="1"/>
    <xf numFmtId="0" fontId="27" fillId="35" borderId="0" xfId="0" applyFont="1" applyFill="1" applyAlignment="1">
      <alignment horizontal="center" wrapText="1"/>
    </xf>
    <xf numFmtId="0" fontId="28" fillId="35" borderId="0" xfId="0" applyFont="1" applyFill="1"/>
    <xf numFmtId="0" fontId="26" fillId="33" borderId="0" xfId="0" applyFont="1" applyFill="1"/>
    <xf numFmtId="0" fontId="26" fillId="33" borderId="0" xfId="0" applyFont="1" applyFill="1" applyAlignment="1">
      <alignment wrapText="1"/>
    </xf>
    <xf numFmtId="0" fontId="26" fillId="33" borderId="0" xfId="0" applyFont="1" applyFill="1" applyAlignment="1">
      <alignment horizontal="right" wrapText="1"/>
    </xf>
    <xf numFmtId="44" fontId="26" fillId="33" borderId="0" xfId="1" applyFont="1" applyFill="1" applyAlignment="1">
      <alignment wrapText="1"/>
    </xf>
    <xf numFmtId="0" fontId="25" fillId="0" borderId="0" xfId="0" applyFont="1"/>
    <xf numFmtId="0" fontId="24" fillId="0" borderId="0" xfId="0" applyFont="1" applyAlignment="1">
      <alignment horizontal="center"/>
    </xf>
    <xf numFmtId="44" fontId="24" fillId="0" borderId="0" xfId="1" applyFont="1"/>
    <xf numFmtId="0" fontId="24" fillId="0" borderId="0" xfId="0" applyFont="1" applyAlignment="1">
      <alignment horizontal="right"/>
    </xf>
    <xf numFmtId="3" fontId="24" fillId="0" borderId="0" xfId="0" applyNumberFormat="1" applyFont="1" applyAlignment="1">
      <alignment horizontal="right"/>
    </xf>
    <xf numFmtId="14" fontId="26" fillId="33" borderId="0" xfId="0" applyNumberFormat="1" applyFont="1" applyFill="1"/>
    <xf numFmtId="14" fontId="24" fillId="0" borderId="0" xfId="0" applyNumberFormat="1" applyFont="1"/>
    <xf numFmtId="44" fontId="24" fillId="0" borderId="0" xfId="1" applyFont="1" applyFill="1"/>
    <xf numFmtId="9" fontId="0" fillId="0" borderId="0" xfId="43" applyFont="1"/>
    <xf numFmtId="14" fontId="29" fillId="36" borderId="0" xfId="0" applyNumberFormat="1" applyFont="1" applyFill="1" applyAlignment="1">
      <alignment horizontal="right" vertical="center" wrapText="1"/>
    </xf>
    <xf numFmtId="0" fontId="29" fillId="36" borderId="0" xfId="0" applyFont="1" applyFill="1" applyAlignment="1">
      <alignment vertical="center" wrapText="1"/>
    </xf>
    <xf numFmtId="14" fontId="29" fillId="37" borderId="0" xfId="0" applyNumberFormat="1" applyFont="1" applyFill="1" applyAlignment="1">
      <alignment horizontal="right" vertical="center" wrapText="1"/>
    </xf>
    <xf numFmtId="0" fontId="29" fillId="37" borderId="0" xfId="0" applyFont="1" applyFill="1" applyAlignment="1">
      <alignment vertical="center" wrapText="1"/>
    </xf>
    <xf numFmtId="14" fontId="24" fillId="0" borderId="11" xfId="0" applyNumberFormat="1" applyFont="1" applyBorder="1"/>
    <xf numFmtId="0" fontId="24" fillId="0" borderId="12" xfId="0" applyFont="1" applyBorder="1"/>
    <xf numFmtId="0" fontId="26" fillId="39" borderId="0" xfId="0" applyFont="1" applyFill="1"/>
    <xf numFmtId="0" fontId="24" fillId="40" borderId="0" xfId="0" applyFont="1" applyFill="1" applyAlignment="1">
      <alignment horizontal="center"/>
    </xf>
    <xf numFmtId="49" fontId="24" fillId="0" borderId="0" xfId="0" applyNumberFormat="1" applyFont="1"/>
    <xf numFmtId="0" fontId="26" fillId="38" borderId="0" xfId="0" applyFont="1" applyFill="1"/>
    <xf numFmtId="0" fontId="31" fillId="38" borderId="0" xfId="0" applyFont="1" applyFill="1" applyAlignment="1">
      <alignment horizontal="left"/>
    </xf>
    <xf numFmtId="44" fontId="26" fillId="41" borderId="0" xfId="1" applyFont="1" applyFill="1"/>
    <xf numFmtId="164" fontId="24" fillId="0" borderId="0" xfId="1" applyNumberFormat="1" applyFont="1"/>
    <xf numFmtId="164" fontId="26" fillId="33" borderId="0" xfId="0" applyNumberFormat="1" applyFont="1" applyFill="1" applyAlignment="1">
      <alignment wrapText="1"/>
    </xf>
    <xf numFmtId="164" fontId="26" fillId="41" borderId="0" xfId="0" applyNumberFormat="1" applyFont="1" applyFill="1"/>
    <xf numFmtId="3" fontId="24" fillId="0" borderId="0" xfId="0" applyNumberFormat="1" applyFont="1"/>
    <xf numFmtId="14" fontId="24" fillId="0" borderId="13" xfId="0" applyNumberFormat="1" applyFont="1" applyBorder="1"/>
    <xf numFmtId="0" fontId="29" fillId="0" borderId="0" xfId="0" applyFont="1"/>
    <xf numFmtId="0" fontId="32" fillId="0" borderId="0" xfId="0" applyFont="1"/>
    <xf numFmtId="14" fontId="29" fillId="37" borderId="14" xfId="0" applyNumberFormat="1" applyFont="1" applyFill="1" applyBorder="1" applyAlignment="1">
      <alignment horizontal="right" vertical="center" wrapText="1"/>
    </xf>
    <xf numFmtId="0" fontId="29" fillId="37" borderId="15" xfId="0" applyFont="1" applyFill="1" applyBorder="1" applyAlignment="1">
      <alignment vertical="center" wrapText="1"/>
    </xf>
    <xf numFmtId="0" fontId="34" fillId="35" borderId="0" xfId="0" applyFont="1" applyFill="1"/>
    <xf numFmtId="44" fontId="26" fillId="33" borderId="0" xfId="1" applyFont="1" applyFill="1"/>
    <xf numFmtId="0" fontId="35" fillId="38" borderId="0" xfId="0" applyFont="1" applyFill="1"/>
    <xf numFmtId="0" fontId="36" fillId="0" borderId="0" xfId="0" applyFont="1" applyAlignment="1">
      <alignment horizontal="left"/>
    </xf>
    <xf numFmtId="1" fontId="36" fillId="0" borderId="0" xfId="0" applyNumberFormat="1" applyFont="1"/>
    <xf numFmtId="0" fontId="35" fillId="38" borderId="0" xfId="0" applyFont="1" applyFill="1" applyAlignment="1">
      <alignment horizontal="left"/>
    </xf>
    <xf numFmtId="1" fontId="35" fillId="38" borderId="0" xfId="0" applyNumberFormat="1" applyFont="1" applyFill="1"/>
    <xf numFmtId="0" fontId="26" fillId="38" borderId="0" xfId="0" applyFont="1" applyFill="1" applyAlignment="1">
      <alignment horizontal="center" wrapText="1"/>
    </xf>
    <xf numFmtId="0" fontId="33" fillId="35" borderId="0" xfId="0" applyFont="1" applyFill="1" applyAlignment="1">
      <alignment horizontal="center" vertical="center"/>
    </xf>
    <xf numFmtId="164" fontId="33" fillId="35" borderId="0" xfId="1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wrapText="1"/>
    </xf>
    <xf numFmtId="0" fontId="28" fillId="35" borderId="0" xfId="0" applyFont="1" applyFill="1" applyAlignment="1">
      <alignment horizontal="center"/>
    </xf>
    <xf numFmtId="0" fontId="27" fillId="35" borderId="0" xfId="0" applyFont="1" applyFill="1" applyAlignment="1">
      <alignment horizontal="center" wrapText="1"/>
    </xf>
    <xf numFmtId="0" fontId="27" fillId="35" borderId="0" xfId="0" applyFont="1" applyFill="1" applyAlignment="1">
      <alignment wrapText="1"/>
    </xf>
    <xf numFmtId="0" fontId="0" fillId="0" borderId="0" xfId="0" applyNumberFormat="1"/>
    <xf numFmtId="0" fontId="24" fillId="0" borderId="0" xfId="0" applyNumberFormat="1" applyFont="1"/>
    <xf numFmtId="0" fontId="31" fillId="38" borderId="0" xfId="0" applyNumberFormat="1" applyFont="1" applyFill="1"/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43" builtinId="5"/>
    <cellStyle name="Title" xfId="2" builtinId="15" customBuiltin="1"/>
    <cellStyle name="Total" xfId="18" builtinId="25" customBuiltin="1"/>
    <cellStyle name="Warning Text" xfId="15" builtinId="11" customBuiltin="1"/>
  </cellStyles>
  <dxfs count="125">
    <dxf>
      <fill>
        <patternFill patternType="solid">
          <bgColor rgb="FF003192"/>
        </patternFill>
      </fill>
    </dxf>
    <dxf>
      <fill>
        <patternFill patternType="solid">
          <bgColor rgb="FF003192"/>
        </patternFill>
      </fill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ill>
        <patternFill patternType="solid">
          <bgColor rgb="FF003192"/>
        </patternFill>
      </fill>
    </dxf>
    <dxf>
      <fill>
        <patternFill patternType="solid">
          <bgColor rgb="FF003192"/>
        </patternFill>
      </fill>
    </dxf>
    <dxf>
      <font>
        <color theme="0"/>
      </font>
    </dxf>
    <dxf>
      <font>
        <color theme="0"/>
      </font>
    </dxf>
    <dxf>
      <font>
        <name val="U.S. Bank Circular"/>
        <family val="2"/>
        <scheme val="none"/>
      </font>
    </dxf>
    <dxf>
      <font>
        <name val="U.S. Bank Circular"/>
        <family val="2"/>
        <scheme val="none"/>
      </font>
    </dxf>
    <dxf>
      <font>
        <name val="U.S. Bank Circular"/>
        <family val="2"/>
        <scheme val="none"/>
      </font>
    </dxf>
    <dxf>
      <font>
        <name val="U.S. Bank Circular"/>
        <family val="2"/>
        <scheme val="none"/>
      </font>
    </dxf>
    <dxf>
      <font>
        <name val="U.S. Bank Circular"/>
        <family val="2"/>
        <scheme val="none"/>
      </font>
    </dxf>
    <dxf>
      <font>
        <name val="U.S. Bank Circular"/>
        <family val="2"/>
        <scheme val="none"/>
      </font>
    </dxf>
    <dxf>
      <fill>
        <patternFill patternType="solid">
          <bgColor rgb="FF003192"/>
        </patternFill>
      </fill>
    </dxf>
    <dxf>
      <fill>
        <patternFill patternType="solid">
          <bgColor rgb="FF00319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003192"/>
        </patternFill>
      </fill>
    </dxf>
    <dxf>
      <fill>
        <patternFill patternType="solid">
          <bgColor rgb="FF003192"/>
        </patternFill>
      </fill>
    </dxf>
    <dxf>
      <font>
        <name val="U.S. Bank Circular"/>
        <scheme val="none"/>
      </font>
    </dxf>
    <dxf>
      <font>
        <name val="U.S. Bank Circular"/>
        <scheme val="none"/>
      </font>
    </dxf>
    <dxf>
      <font>
        <name val="U.S. Bank Circular"/>
        <scheme val="none"/>
      </font>
    </dxf>
    <dxf>
      <font>
        <name val="U.S. Bank Circular"/>
        <scheme val="none"/>
      </font>
    </dxf>
    <dxf>
      <font>
        <name val="U.S. Bank Circular"/>
        <scheme val="none"/>
      </font>
    </dxf>
    <dxf>
      <font>
        <name val="U.S. Bank Circular"/>
        <scheme val="none"/>
      </font>
    </dxf>
    <dxf>
      <numFmt numFmtId="1" formatCode="0"/>
    </dxf>
    <dxf>
      <numFmt numFmtId="1" formatCode="0"/>
    </dxf>
    <dxf>
      <fill>
        <patternFill patternType="solid">
          <bgColor rgb="FF003192"/>
        </patternFill>
      </fill>
    </dxf>
    <dxf>
      <fill>
        <patternFill patternType="solid">
          <bgColor rgb="FF003192"/>
        </patternFill>
      </fill>
    </dxf>
    <dxf>
      <fill>
        <patternFill patternType="solid">
          <bgColor rgb="FF003192"/>
        </patternFill>
      </fill>
    </dxf>
    <dxf>
      <fill>
        <patternFill patternType="solid">
          <bgColor rgb="FF00319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U.S. Bank Circular"/>
        <scheme val="none"/>
      </font>
    </dxf>
    <dxf>
      <font>
        <name val="U.S. Bank Circular"/>
        <scheme val="none"/>
      </font>
    </dxf>
    <dxf>
      <font>
        <name val="U.S. Bank Circular"/>
        <scheme val="none"/>
      </font>
    </dxf>
    <dxf>
      <font>
        <name val="U.S. Bank Circular"/>
        <scheme val="none"/>
      </font>
    </dxf>
    <dxf>
      <font>
        <name val="U.S. Bank Circular"/>
        <scheme val="none"/>
      </font>
    </dxf>
    <dxf>
      <font>
        <name val="U.S. Bank Circular"/>
        <scheme val="none"/>
      </font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0" formatCode="General"/>
    </dxf>
    <dxf>
      <numFmt numFmtId="0" formatCode="General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0" formatCode="General"/>
    </dxf>
    <dxf>
      <numFmt numFmtId="0" formatCode="General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0" formatCode="General"/>
    </dxf>
    <dxf>
      <numFmt numFmtId="0" formatCode="General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font>
        <name val="U.S. Bank Circular"/>
        <scheme val="none"/>
      </font>
    </dxf>
    <dxf>
      <font>
        <name val="U.S. Bank Circular"/>
        <scheme val="none"/>
      </font>
    </dxf>
    <dxf>
      <font>
        <name val="U.S. Bank Circular"/>
        <scheme val="none"/>
      </font>
    </dxf>
    <dxf>
      <font>
        <name val="U.S. Bank Circular"/>
        <scheme val="none"/>
      </font>
    </dxf>
    <dxf>
      <font>
        <name val="U.S. Bank Circular"/>
        <scheme val="none"/>
      </font>
    </dxf>
    <dxf>
      <font>
        <name val="U.S. Bank Circular"/>
        <scheme val="none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003192"/>
        </patternFill>
      </fill>
    </dxf>
    <dxf>
      <fill>
        <patternFill patternType="solid">
          <bgColor rgb="FF003192"/>
        </patternFill>
      </fill>
    </dxf>
    <dxf>
      <fill>
        <patternFill patternType="solid">
          <bgColor rgb="FF003192"/>
        </patternFill>
      </fill>
    </dxf>
    <dxf>
      <fill>
        <patternFill patternType="solid">
          <bgColor rgb="FF003192"/>
        </patternFill>
      </fill>
    </dxf>
    <dxf>
      <numFmt numFmtId="1" formatCode="0"/>
    </dxf>
    <dxf>
      <numFmt numFmtId="1" formatCode="0"/>
    </dxf>
    <dxf>
      <font>
        <name val="U.S. Bank Circular"/>
        <scheme val="none"/>
      </font>
    </dxf>
    <dxf>
      <font>
        <name val="U.S. Bank Circular"/>
        <scheme val="none"/>
      </font>
    </dxf>
    <dxf>
      <font>
        <name val="U.S. Bank Circular"/>
        <scheme val="none"/>
      </font>
    </dxf>
    <dxf>
      <font>
        <name val="U.S. Bank Circular"/>
        <scheme val="none"/>
      </font>
    </dxf>
    <dxf>
      <font>
        <name val="U.S. Bank Circular"/>
        <scheme val="none"/>
      </font>
    </dxf>
    <dxf>
      <font>
        <name val="U.S. Bank Circular"/>
        <scheme val="none"/>
      </font>
    </dxf>
    <dxf>
      <fill>
        <patternFill patternType="solid">
          <bgColor rgb="FF003192"/>
        </patternFill>
      </fill>
    </dxf>
    <dxf>
      <fill>
        <patternFill patternType="solid">
          <bgColor rgb="FF00319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003192"/>
        </patternFill>
      </fill>
    </dxf>
    <dxf>
      <fill>
        <patternFill patternType="solid">
          <bgColor rgb="FF003192"/>
        </patternFill>
      </fill>
    </dxf>
    <dxf>
      <font>
        <name val="U.S. Bank Circular"/>
        <family val="2"/>
        <scheme val="none"/>
      </font>
    </dxf>
    <dxf>
      <font>
        <name val="U.S. Bank Circular"/>
        <family val="2"/>
        <scheme val="none"/>
      </font>
    </dxf>
    <dxf>
      <font>
        <name val="U.S. Bank Circular"/>
        <family val="2"/>
        <scheme val="none"/>
      </font>
    </dxf>
    <dxf>
      <font>
        <name val="U.S. Bank Circular"/>
        <family val="2"/>
        <scheme val="none"/>
      </font>
    </dxf>
    <dxf>
      <font>
        <name val="U.S. Bank Circular"/>
        <family val="2"/>
        <scheme val="none"/>
      </font>
    </dxf>
    <dxf>
      <font>
        <name val="U.S. Bank Circular"/>
        <family val="2"/>
        <scheme val="none"/>
      </font>
    </dxf>
    <dxf>
      <font>
        <color theme="0"/>
      </font>
    </dxf>
    <dxf>
      <font>
        <color theme="0"/>
      </font>
    </dxf>
    <dxf>
      <fill>
        <patternFill patternType="solid">
          <bgColor rgb="FF003192"/>
        </patternFill>
      </fill>
    </dxf>
    <dxf>
      <fill>
        <patternFill patternType="solid">
          <bgColor rgb="FF003192"/>
        </patternFill>
      </fill>
    </dxf>
    <dxf>
      <font>
        <b/>
      </font>
    </dxf>
    <dxf>
      <font>
        <b/>
      </font>
    </dxf>
    <dxf>
      <font>
        <color theme="0"/>
      </font>
    </dxf>
    <dxf>
      <font>
        <color theme="0"/>
      </font>
    </dxf>
    <dxf>
      <fill>
        <patternFill patternType="solid">
          <bgColor rgb="FF003192"/>
        </patternFill>
      </fill>
    </dxf>
    <dxf>
      <fill>
        <patternFill patternType="solid">
          <bgColor rgb="FF003192"/>
        </patternFill>
      </fill>
    </dxf>
  </dxfs>
  <tableStyles count="0" defaultTableStyle="TableStyleMedium2" defaultPivotStyle="PivotStyleLight16"/>
  <colors>
    <mruColors>
      <color rgb="FF0031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518035</xdr:colOff>
      <xdr:row>0</xdr:row>
      <xdr:rowOff>148167</xdr:rowOff>
    </xdr:from>
    <xdr:to>
      <xdr:col>5</xdr:col>
      <xdr:colOff>455866</xdr:colOff>
      <xdr:row>0</xdr:row>
      <xdr:rowOff>1037167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9645B32-3693-9FEE-9392-604160B636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85" b="4375"/>
        <a:stretch/>
      </xdr:blipFill>
      <xdr:spPr>
        <a:xfrm>
          <a:off x="3407285" y="148167"/>
          <a:ext cx="933212" cy="889000"/>
        </a:xfrm>
        <a:prstGeom prst="rect">
          <a:avLst/>
        </a:prstGeom>
      </xdr:spPr>
    </xdr:pic>
    <xdr:clientData/>
  </xdr:twoCellAnchor>
  <xdr:twoCellAnchor>
    <xdr:from>
      <xdr:col>1</xdr:col>
      <xdr:colOff>378873</xdr:colOff>
      <xdr:row>1</xdr:row>
      <xdr:rowOff>313496</xdr:rowOff>
    </xdr:from>
    <xdr:to>
      <xdr:col>2</xdr:col>
      <xdr:colOff>755354</xdr:colOff>
      <xdr:row>2</xdr:row>
      <xdr:rowOff>256346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34D85DB-EEEA-8648-2964-424E4F095A53}"/>
            </a:ext>
          </a:extLst>
        </xdr:cNvPr>
        <xdr:cNvSpPr txBox="1"/>
      </xdr:nvSpPr>
      <xdr:spPr>
        <a:xfrm>
          <a:off x="626523" y="1380296"/>
          <a:ext cx="1852856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0">
              <a:solidFill>
                <a:srgbClr val="003192"/>
              </a:solidFill>
              <a:latin typeface="U.S. Bank Circular" panose="020B0504010101010104" pitchFamily="34" charset="0"/>
              <a:cs typeface="U.S. Bank Circular" panose="020B0504010101010104" pitchFamily="34" charset="0"/>
            </a:rPr>
            <a:t>% of Team Goal</a:t>
          </a:r>
        </a:p>
      </xdr:txBody>
    </xdr:sp>
    <xdr:clientData/>
  </xdr:twoCellAnchor>
  <xdr:twoCellAnchor>
    <xdr:from>
      <xdr:col>5</xdr:col>
      <xdr:colOff>407573</xdr:colOff>
      <xdr:row>1</xdr:row>
      <xdr:rowOff>351597</xdr:rowOff>
    </xdr:from>
    <xdr:to>
      <xdr:col>8</xdr:col>
      <xdr:colOff>421308</xdr:colOff>
      <xdr:row>2</xdr:row>
      <xdr:rowOff>364297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74E6C0AE-925B-453A-A99E-7A2177A5ADC0}"/>
            </a:ext>
          </a:extLst>
        </xdr:cNvPr>
        <xdr:cNvSpPr txBox="1"/>
      </xdr:nvSpPr>
      <xdr:spPr>
        <a:xfrm>
          <a:off x="4398548" y="1418397"/>
          <a:ext cx="2414035" cy="403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0">
              <a:solidFill>
                <a:srgbClr val="003192"/>
              </a:solidFill>
              <a:latin typeface="U.S. Bank Circular" panose="020B0504010101010104" pitchFamily="34" charset="0"/>
              <a:cs typeface="U.S. Bank Circular" panose="020B0504010101010104" pitchFamily="34" charset="0"/>
            </a:rPr>
            <a:t>% of Team sold 15 cards</a:t>
          </a:r>
        </a:p>
      </xdr:txBody>
    </xdr:sp>
    <xdr:clientData/>
  </xdr:twoCellAnchor>
  <xdr:twoCellAnchor>
    <xdr:from>
      <xdr:col>0</xdr:col>
      <xdr:colOff>128026</xdr:colOff>
      <xdr:row>2</xdr:row>
      <xdr:rowOff>414048</xdr:rowOff>
    </xdr:from>
    <xdr:to>
      <xdr:col>2</xdr:col>
      <xdr:colOff>621760</xdr:colOff>
      <xdr:row>3</xdr:row>
      <xdr:rowOff>140998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5E05EB-B810-4E27-81A4-611FC11880B2}"/>
            </a:ext>
          </a:extLst>
        </xdr:cNvPr>
        <xdr:cNvSpPr txBox="1"/>
      </xdr:nvSpPr>
      <xdr:spPr>
        <a:xfrm>
          <a:off x="128026" y="1874548"/>
          <a:ext cx="2144734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US" sz="800" b="0">
              <a:solidFill>
                <a:srgbClr val="003192"/>
              </a:solidFill>
              <a:latin typeface="U.S. Bank Circular" panose="020B0504010101010104" pitchFamily="34" charset="0"/>
              <a:cs typeface="U.S. Bank Circular" panose="020B0504010101010104" pitchFamily="34" charset="0"/>
            </a:rPr>
            <a:t>$25,000</a:t>
          </a: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</xdr:txBody>
    </xdr:sp>
    <xdr:clientData/>
  </xdr:twoCellAnchor>
  <xdr:twoCellAnchor>
    <xdr:from>
      <xdr:col>6</xdr:col>
      <xdr:colOff>288470</xdr:colOff>
      <xdr:row>2</xdr:row>
      <xdr:rowOff>476399</xdr:rowOff>
    </xdr:from>
    <xdr:to>
      <xdr:col>7</xdr:col>
      <xdr:colOff>483815</xdr:colOff>
      <xdr:row>3</xdr:row>
      <xdr:rowOff>144750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35EEFD66-ABDE-4EB8-A2AD-19E06AF5852A}"/>
            </a:ext>
          </a:extLst>
        </xdr:cNvPr>
        <xdr:cNvSpPr txBox="1"/>
      </xdr:nvSpPr>
      <xdr:spPr>
        <a:xfrm>
          <a:off x="5403395" y="1933724"/>
          <a:ext cx="576345" cy="173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US" sz="800" b="0">
              <a:solidFill>
                <a:srgbClr val="003192"/>
              </a:solidFill>
              <a:latin typeface="U.S. Bank Circular" panose="020B0504010101010104" pitchFamily="34" charset="0"/>
              <a:cs typeface="U.S. Bank Circular" panose="020B0504010101010104" pitchFamily="34" charset="0"/>
            </a:rPr>
            <a:t>100</a:t>
          </a: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  <a:p>
          <a:endParaRPr lang="en-US" sz="800" b="0">
            <a:solidFill>
              <a:srgbClr val="003192"/>
            </a:solidFill>
            <a:latin typeface="U.S. Bank Circular" panose="020B0504010101010104" pitchFamily="34" charset="0"/>
            <a:cs typeface="U.S. Bank Circular" panose="020B0504010101010104" pitchFamily="34" charset="0"/>
          </a:endParaRPr>
        </a:p>
      </xdr:txBody>
    </xdr:sp>
    <xdr:clientData/>
  </xdr:twoCellAnchor>
  <xdr:twoCellAnchor editAs="oneCell">
    <xdr:from>
      <xdr:col>1</xdr:col>
      <xdr:colOff>388967</xdr:colOff>
      <xdr:row>2</xdr:row>
      <xdr:rowOff>104717</xdr:rowOff>
    </xdr:from>
    <xdr:to>
      <xdr:col>3</xdr:col>
      <xdr:colOff>390320</xdr:colOff>
      <xdr:row>2</xdr:row>
      <xdr:rowOff>427241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22C122ED-771A-FBA7-0665-0D4C0E904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32384" y="1565217"/>
          <a:ext cx="2181519" cy="322524"/>
        </a:xfrm>
        <a:prstGeom prst="rect">
          <a:avLst/>
        </a:prstGeom>
      </xdr:spPr>
    </xdr:pic>
    <xdr:clientData/>
  </xdr:twoCellAnchor>
  <xdr:twoCellAnchor editAs="oneCell">
    <xdr:from>
      <xdr:col>5</xdr:col>
      <xdr:colOff>37057</xdr:colOff>
      <xdr:row>2</xdr:row>
      <xdr:rowOff>158356</xdr:rowOff>
    </xdr:from>
    <xdr:to>
      <xdr:col>7</xdr:col>
      <xdr:colOff>770141</xdr:colOff>
      <xdr:row>2</xdr:row>
      <xdr:rowOff>469844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1AD4F6BF-A872-A22D-B550-0E4C6DE73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889390" y="1618856"/>
          <a:ext cx="2193584" cy="3114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spers, Kelly M" refreshedDate="45899.604386689818" createdVersion="8" refreshedVersion="8" minRefreshableVersion="3" recordCount="576" xr:uid="{BA746C27-BC8A-4D22-AAF3-DD11847D1F55}">
  <cacheSource type="worksheet">
    <worksheetSource ref="A1:F1048576" sheet="All Sales"/>
  </cacheSource>
  <cacheFields count="7">
    <cacheField name="Date" numFmtId="14">
      <sharedItems containsNonDate="0" containsDate="1" containsString="0" containsBlank="1" minDate="2025-07-08T00:00:00" maxDate="2025-08-30T00:00:00"/>
    </cacheField>
    <cacheField name="Player Name" numFmtId="0">
      <sharedItems containsBlank="1" count="109">
        <s v="Aiden Korchari"/>
        <s v="Amari Caskey"/>
        <s v="Amontae Ford"/>
        <s v="Andre Naranjo-Rivera"/>
        <s v="Angel Nevarez"/>
        <s v="Ben Johnston"/>
        <s v="Brad Knodel"/>
        <s v="Brandon Cairo"/>
        <s v="Charlie Guiral"/>
        <s v="Collin Jacobson"/>
        <s v="Cooper Coykendall"/>
        <s v="Cooper Williamson"/>
        <s v="Daniel Akinyele"/>
        <s v="David Akinyele"/>
        <s v="Desmond moody"/>
        <s v="Drake Kato"/>
        <s v="Emilio Cisneros"/>
        <s v="Emmett Sebesta"/>
        <s v="Gerald Shepherd"/>
        <s v="Ian Johnson"/>
        <s v="Ignacio Cisneros"/>
        <s v="Isaac Zabel"/>
        <s v="Isaiah Clark"/>
        <s v="Jake Kuznia"/>
        <s v="Jon Nelson"/>
        <s v="Marshon McCoy"/>
        <s v="Matvei Plenkov"/>
        <s v="Maurice Powell"/>
        <s v="Mohamed Diano"/>
        <s v="Nick Merhy"/>
        <s v="Oliver Lalonde"/>
        <s v="Oshay Harris"/>
        <s v="Walter Johnson III"/>
        <s v="Will Johnston"/>
        <s v="Wyatt Peterson"/>
        <s v="Xavier Bailey"/>
        <s v="Xavier Moore"/>
        <s v="Caleb Hoes"/>
        <s v="Connor Jacobson"/>
        <s v="Drew Wolfson"/>
        <s v="Dylan Caspers"/>
        <s v="Jayden Gonzalez"/>
        <s v="Cordell Givance"/>
        <s v="Piers Anderson"/>
        <s v="Charlie Pollen"/>
        <s v="Jack Pollen"/>
        <s v="James Woodstrom"/>
        <s v="Josh Pierson"/>
        <s v="Keane Woolever"/>
        <s v="Kelvin Shekey"/>
        <s v="Kevon Mapp"/>
        <s v="Mason Joyner"/>
        <s v="Noah Bissell"/>
        <s v="Lyndon Shelby"/>
        <s v="Charlie Laible"/>
        <s v="Andre Cannon"/>
        <s v="Railan Mao"/>
        <s v="Wilmot David"/>
        <s v="Andre Ingram"/>
        <s v="Dylan Kirchner"/>
        <s v="Tjay Harden"/>
        <s v="Coach Chauncy"/>
        <s v="Ayden Williams"/>
        <s v="Jack Otos"/>
        <s v="Logan Merritt"/>
        <s v="Chase Radel"/>
        <s v="Ben Spilde"/>
        <s v="Ayden Bebo"/>
        <s v="Liam Dalle"/>
        <s v="Liam McCollum"/>
        <s v="Dom Thompson"/>
        <s v="August Winkler"/>
        <s v="Eddie Walker"/>
        <s v="Josh Confeld"/>
        <s v="Coach Groovy"/>
        <s v="Tre Moore"/>
        <s v="Jayden Moore"/>
        <s v="Brandon Nyakundi"/>
        <s v="Unknown"/>
        <s v="Mason Long"/>
        <s v="Desmond Coleman"/>
        <s v="Kellan Baker"/>
        <s v="Teddy Higgins"/>
        <s v="Coach Mark"/>
        <m/>
        <s v="TJ Harden" u="1"/>
        <s v="Isaac Zable" u="1"/>
        <s v="Moore Boys" u="1"/>
        <s v="Liam McCullom" u="1"/>
        <s v="August Winker" u="1"/>
        <s v="Coach Lo" u="1"/>
        <s v="Ahren?" u="1"/>
        <s v="Chris Choy Bush" u="1"/>
        <s v="Jonathan Berry" u="1"/>
        <s v="LySanias Shelby" u="1"/>
        <s v="Lysie Shelby" u="1"/>
        <s v="Coach Shep" u="1"/>
        <s v="Team" u="1"/>
        <s v="Karen Merrill" u="1"/>
        <s v="Jaden Gonzalez" u="1"/>
        <s v="Daniel Akinyle" u="1"/>
        <s v="Jakob Kuznia" u="1"/>
        <s v="Dylan Kirshner" u="1"/>
        <s v="Bo Johnston" u="1"/>
        <s v="Charlie Liable" u="1"/>
        <s v="Railen Mao" u="1"/>
        <s v="MATVEI" u="1"/>
        <s v="Gerald Shepard" u="1"/>
        <s v="Mohammed Diano" u="1"/>
      </sharedItems>
    </cacheField>
    <cacheField name="Item" numFmtId="0">
      <sharedItems containsBlank="1" count="5">
        <s v="Donation"/>
        <s v="Club Card"/>
        <m/>
        <s v="General Donation" u="1"/>
        <s v="Club Card - Athlete Purchase Bulk Set" u="1"/>
      </sharedItems>
      <fieldGroup par="6"/>
    </cacheField>
    <cacheField name="Quantity" numFmtId="0">
      <sharedItems containsString="0" containsBlank="1" containsNumber="1" minValue="0.5" maxValue="31"/>
    </cacheField>
    <cacheField name="Method" numFmtId="0">
      <sharedItems containsBlank="1"/>
    </cacheField>
    <cacheField name="Total" numFmtId="44">
      <sharedItems containsString="0" containsBlank="1" containsNumber="1" minValue="1" maxValue="620"/>
    </cacheField>
    <cacheField name="Item2" numFmtId="0" databaseField="0">
      <fieldGroup base="2">
        <discretePr count="5">
          <x v="1"/>
          <x v="2"/>
          <x v="0"/>
          <x v="1"/>
          <x v="2"/>
        </discretePr>
        <groupItems count="3">
          <m/>
          <s v="Group1"/>
          <s v="Group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spers, Kelly M" refreshedDate="45899.604387384257" createdVersion="8" refreshedVersion="8" minRefreshableVersion="3" recordCount="211" xr:uid="{2B45D45D-2730-4D1D-B9C3-BE48BA24FC3F}">
  <cacheSource type="worksheet">
    <worksheetSource ref="A2:O1048576" sheet="2025 Card Sales Tracker"/>
  </cacheSource>
  <cacheFields count="15">
    <cacheField name="Class" numFmtId="0">
      <sharedItems containsBlank="1" containsMixedTypes="1" containsNumber="1" containsInteger="1" minValue="2026" maxValue="2030" count="7">
        <n v="2028"/>
        <n v="2029"/>
        <n v="2026"/>
        <n v="2027"/>
        <n v="2030"/>
        <s v="Coach"/>
        <m/>
      </sharedItems>
    </cacheField>
    <cacheField name="Last" numFmtId="0">
      <sharedItems containsBlank="1"/>
    </cacheField>
    <cacheField name="First" numFmtId="0">
      <sharedItems containsBlank="1"/>
    </cacheField>
    <cacheField name="Search" numFmtId="0">
      <sharedItems containsBlank="1" count="145">
        <s v="Daniel Akinyele"/>
        <s v="David Akinyele"/>
        <s v="Piers Anderson"/>
        <s v="Xavier Bailey"/>
        <s v="Ayden Bebo"/>
        <s v="Noah Bissell"/>
        <s v="Jack Bullen"/>
        <s v="Brandon Cairo"/>
        <s v="Zion Camara"/>
        <s v="Andre Cannon"/>
        <s v="Amari Caskey"/>
        <s v="Dylan Caspers"/>
        <s v="Cristian Cisneros"/>
        <s v="Emilio Cisneros"/>
        <s v="Ignacio Cisneros"/>
        <s v="Isaiah Clark"/>
        <s v="Desmond Coleman"/>
        <s v="josh confeld"/>
        <s v="Cooper Coykendall"/>
        <s v="Liam Dalle"/>
        <s v="Wilmot David"/>
        <s v="Mohamed Diano"/>
        <s v="Christopher Jr. Ellis"/>
        <s v="Nolan Fahden"/>
        <s v="Amontae Ford"/>
        <s v="Cordell Givance"/>
        <s v="Jayden Gonzalez"/>
        <s v="Charlie Guiral"/>
        <s v="Tjay Harden"/>
        <s v="Oshay Harris"/>
        <s v="Teddy Higgins"/>
        <s v="Caleb Hoes"/>
        <s v="Andre Ingram"/>
        <s v="Sean Jackson"/>
        <s v="Collin Jacobson"/>
        <s v="Connor Jacobson"/>
        <s v="Ian Johnson"/>
        <s v="Walter Johnson III"/>
        <s v="Ben Johnston"/>
        <s v="Will Johnston"/>
        <s v="Mason Joyner"/>
        <s v="Drake Kato"/>
        <s v="Javion Kellogg"/>
        <s v="Elijah Kephart"/>
        <s v="Dylan Kirchner"/>
        <s v="Brad Knodel"/>
        <s v="Aiden Korchari"/>
        <s v="Jake Kuznia"/>
        <s v="Charlie Laible"/>
        <s v="Oliver LaLonde"/>
        <s v="August Winkler"/>
        <s v="Mason Long"/>
        <s v="Jabari Lubin"/>
        <s v="Railan Mao"/>
        <s v="Kevon Mapp"/>
        <s v="Aiden Marquez"/>
        <s v="Jabar McAlester"/>
        <s v="Liam McCollum"/>
        <s v="Marshon Mccoy"/>
        <s v="Finn McManamon"/>
        <s v="Nick Merhy"/>
        <s v="Logan Merritt"/>
        <s v="Desmond Moody"/>
        <s v="Jayden Moore"/>
        <s v="Tre Moore"/>
        <s v="Xavier Moore"/>
        <s v="Andre Naranjo-rivera"/>
        <s v="Jon Nelson"/>
        <s v="Angel Nevarez"/>
        <s v="Brandon Nyakundi"/>
        <s v="Jack Otos"/>
        <s v="Elijah Patterson"/>
        <s v="Tyson Patterson"/>
        <s v="Travon Perkins"/>
        <s v="Wyatt Peterson"/>
        <s v="Josh Pierson"/>
        <s v="Matvei Plenkov"/>
        <s v="Charlie Pollen"/>
        <s v="Jack Pollen"/>
        <s v="Maurice Powell"/>
        <s v="Chase Radel"/>
        <s v="Trytan Rauton"/>
        <s v="Victor Roberts"/>
        <s v="Kaler Schutz"/>
        <s v="Emmett Sebesta"/>
        <s v="Kelvin Shekey"/>
        <s v="Raiden Simons"/>
        <s v="Justin Smiley Jr."/>
        <s v="Tyreese Smith"/>
        <s v="I'dris Spencer"/>
        <s v="Ben Spilde"/>
        <s v="Dom Thompson"/>
        <s v="Eddie Walker"/>
        <s v="Ayden Williams"/>
        <s v="Cooper Williamson"/>
        <s v="Demetris Wleh"/>
        <s v="Drew Wolfson"/>
        <s v="Kaizen Woods"/>
        <s v="James Woodstrom"/>
        <s v="Keane Woolever"/>
        <s v="Kenny Young"/>
        <s v="Isaac Zabel"/>
        <s v="Coach Chauncy"/>
        <s v="Coach Groovy"/>
        <s v="Coach Jay "/>
        <s v="Coach Lo"/>
        <s v="Coach Mark"/>
        <s v="Gerald Shepherd"/>
        <s v="Coach Vic "/>
        <s v="Zach Sommerfeld"/>
        <s v="Jacob Londer"/>
        <s v="Sam Robin"/>
        <s v="Takell Lee"/>
        <s v="Shy Pettigrew"/>
        <s v="Luigi Dematteis"/>
        <s v="Dan Kubisa"/>
        <m/>
        <s v="Lyndon Shelby" u="1"/>
        <s v="Kenneth Young" u="1"/>
        <s v="TJ Harden" u="1"/>
        <s v="Coach Mark " u="1"/>
        <s v="Coach Groovy " u="1"/>
        <s v="Andre Cannon Jr." u="1"/>
        <s v="Desmond Moody Jr." u="1"/>
        <s v="Jackson Otos" u="1"/>
        <s v="Edward Walker" u="1"/>
        <s v="August Lindstrom Winkler" u="1"/>
        <s v="Abdoulaye Magassouba" u="1"/>
        <s v="Jonathan Berry" u="1"/>
        <s v="Antonio Bostic" u="1"/>
        <s v="Jayden Stanley" u="1"/>
        <s v="Jaylen Davis" u="1"/>
        <s v="Xavier Greene" u="1"/>
        <s v="Otis Larmie" u="1"/>
        <s v="Tyshawn Loyd" u="1"/>
        <s v="Jamison Hedman" u="1"/>
        <s v="LySanias Shelby" u="1"/>
        <s v="Lazarrick Johnson" u="1"/>
        <s v="Lazarrius Johnson" u="1"/>
        <s v="Koltan Rauton" u="1"/>
        <s v="Lyncoln Shelby" u="1"/>
        <s v="Shawontez Swearegene" u="1"/>
        <s v="Brody Williams" u="1"/>
        <s v="Luis Avedoy Lopez" u="1"/>
        <s v="Adrian Fischer" u="1"/>
      </sharedItems>
    </cacheField>
    <cacheField name="Primary Player Position" numFmtId="0">
      <sharedItems containsBlank="1" count="16">
        <s v="DB"/>
        <s v="WR/TE"/>
        <s v="OL/DL"/>
        <s v="LB"/>
        <m/>
        <s v="QB"/>
        <s v="RB"/>
        <s v="Coach"/>
        <s v="DL" u="1"/>
        <s v="OL" u="1"/>
        <s v="K" u="1"/>
        <s v="Defensive Back" u="1"/>
        <s v="Linebacker" u="1"/>
        <s v="D-Line" u="1"/>
        <s v="Punter/Kicker" u="1"/>
        <s v="O-Line" u="1"/>
      </sharedItems>
    </cacheField>
    <cacheField name="July Blitz Checkout?" numFmtId="0">
      <sharedItems containsBlank="1" containsMixedTypes="1" containsNumber="1" containsInteger="1" minValue="57" maxValue="57"/>
    </cacheField>
    <cacheField name="Card Bag #" numFmtId="0">
      <sharedItems containsBlank="1" containsMixedTypes="1" containsNumber="1" containsInteger="1" minValue="1" maxValue="98111"/>
    </cacheField>
    <cacheField name="Cards_x000a_Checked_x000a_Out" numFmtId="0">
      <sharedItems containsBlank="1" containsMixedTypes="1" containsNumber="1" containsInteger="1" minValue="6" maxValue="77"/>
    </cacheField>
    <cacheField name="Cards Returned" numFmtId="0">
      <sharedItems containsString="0" containsBlank="1" containsNumber="1" containsInteger="1" minValue="0" maxValue="19"/>
    </cacheField>
    <cacheField name="Total Cards _x000a_Sold" numFmtId="0">
      <sharedItems containsString="0" containsBlank="1" containsNumber="1" containsInteger="1" minValue="0" maxValue="78"/>
    </cacheField>
    <cacheField name="Bag Cards Sold_x000a_(vs Pop-Up)" numFmtId="0">
      <sharedItems containsString="0" containsBlank="1" containsNumber="1" containsInteger="1" minValue="0" maxValue="61"/>
    </cacheField>
    <cacheField name="Cards Outstanding" numFmtId="0">
      <sharedItems containsString="0" containsBlank="1" containsNumber="1" containsInteger="1" minValue="-10" maxValue="29"/>
    </cacheField>
    <cacheField name="Donations" numFmtId="0">
      <sharedItems containsString="0" containsBlank="1" containsNumber="1" containsInteger="1" minValue="0" maxValue="200"/>
    </cacheField>
    <cacheField name="2025 Season Player Fee" numFmtId="0">
      <sharedItems containsBlank="1"/>
    </cacheField>
    <cacheField name="2025 Player Acct Earnings" numFmtId="44">
      <sharedItems containsString="0" containsBlank="1" containsNumber="1" containsInteger="1" minValue="0" maxValue="51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spers, Kelly M" refreshedDate="45899.604387731481" createdVersion="8" refreshedVersion="8" minRefreshableVersion="3" recordCount="576" xr:uid="{C825B0CD-021E-4CBE-84D8-008A4FB3A477}">
  <cacheSource type="worksheet">
    <worksheetSource ref="A1:I1048576" sheet="All Sales"/>
  </cacheSource>
  <cacheFields count="9">
    <cacheField name="Date" numFmtId="14">
      <sharedItems containsNonDate="0" containsDate="1" containsString="0" containsBlank="1" minDate="2025-07-08T00:00:00" maxDate="2025-08-30T00:00:00"/>
    </cacheField>
    <cacheField name="Player Name" numFmtId="0">
      <sharedItems containsBlank="1" count="95">
        <s v="Aiden Korchari"/>
        <s v="Amari Caskey"/>
        <s v="Amontae Ford"/>
        <s v="Andre Naranjo-Rivera"/>
        <s v="Angel Nevarez"/>
        <s v="Ben Johnston"/>
        <s v="Brad Knodel"/>
        <s v="Brandon Cairo"/>
        <s v="Charlie Guiral"/>
        <s v="Collin Jacobson"/>
        <s v="Cooper Coykendall"/>
        <s v="Cooper Williamson"/>
        <s v="Daniel Akinyele"/>
        <s v="David Akinyele"/>
        <s v="Desmond moody"/>
        <s v="Drake Kato"/>
        <s v="Emilio Cisneros"/>
        <s v="Emmett Sebesta"/>
        <s v="Gerald Shepherd"/>
        <s v="Ian Johnson"/>
        <s v="Ignacio Cisneros"/>
        <s v="Isaac Zabel"/>
        <s v="Isaiah Clark"/>
        <s v="Jake Kuznia"/>
        <s v="Jon Nelson"/>
        <s v="Marshon McCoy"/>
        <s v="Matvei Plenkov"/>
        <s v="Maurice Powell"/>
        <s v="Mohamed Diano"/>
        <s v="Nick Merhy"/>
        <s v="Oliver Lalonde"/>
        <s v="Oshay Harris"/>
        <s v="Walter Johnson III"/>
        <s v="Will Johnston"/>
        <s v="Wyatt Peterson"/>
        <s v="Xavier Bailey"/>
        <s v="Xavier Moore"/>
        <s v="Caleb Hoes"/>
        <s v="Connor Jacobson"/>
        <s v="Drew Wolfson"/>
        <s v="Dylan Caspers"/>
        <s v="Jayden Gonzalez"/>
        <s v="Cordell Givance"/>
        <s v="Piers Anderson"/>
        <s v="Charlie Pollen"/>
        <s v="Jack Pollen"/>
        <s v="James Woodstrom"/>
        <s v="Josh Pierson"/>
        <s v="Keane Woolever"/>
        <s v="Kelvin Shekey"/>
        <s v="Kevon Mapp"/>
        <s v="Mason Joyner"/>
        <s v="Noah Bissell"/>
        <s v="Lyndon Shelby"/>
        <s v="Charlie Laible"/>
        <s v="Andre Cannon"/>
        <s v="Railan Mao"/>
        <s v="Wilmot David"/>
        <s v="Andre Ingram"/>
        <s v="Dylan Kirchner"/>
        <s v="Tjay Harden"/>
        <s v="Coach Chauncy"/>
        <s v="Ayden Williams"/>
        <s v="Jack Otos"/>
        <s v="Logan Merritt"/>
        <s v="Chase Radel"/>
        <s v="Ben Spilde"/>
        <s v="Ayden Bebo"/>
        <s v="Liam Dalle"/>
        <s v="Liam McCollum"/>
        <s v="Dom Thompson"/>
        <s v="August Winkler"/>
        <s v="Eddie Walker"/>
        <s v="Josh Confeld"/>
        <s v="Coach Groovy"/>
        <s v="Tre Moore"/>
        <s v="Jayden Moore"/>
        <s v="Brandon Nyakundi"/>
        <s v="Unknown"/>
        <s v="Mason Long"/>
        <s v="Desmond Coleman"/>
        <s v="Kellan Baker"/>
        <s v="Teddy Higgins"/>
        <s v="Coach Mark"/>
        <m/>
        <s v="TJ Harden" u="1"/>
        <s v="Isaac Zable" u="1"/>
        <s v="Moore Boys" u="1"/>
        <s v="Liam McCullom" u="1"/>
        <s v="August Winker" u="1"/>
        <s v="Coach Lo" u="1"/>
        <s v="Ahren?" u="1"/>
        <s v="Jonathan Berry" u="1"/>
        <s v="LySanias Shelby" u="1"/>
        <s v="Coach Shep" u="1"/>
      </sharedItems>
    </cacheField>
    <cacheField name="Item" numFmtId="0">
      <sharedItems containsBlank="1" count="3">
        <s v="Donation"/>
        <s v="Club Card"/>
        <m/>
      </sharedItems>
    </cacheField>
    <cacheField name="Quantity" numFmtId="0">
      <sharedItems containsString="0" containsBlank="1" containsNumber="1" minValue="0.5" maxValue="31"/>
    </cacheField>
    <cacheField name="Method" numFmtId="0">
      <sharedItems containsBlank="1"/>
    </cacheField>
    <cacheField name="Total" numFmtId="44">
      <sharedItems containsString="0" containsBlank="1" containsNumber="1" minValue="1" maxValue="620"/>
    </cacheField>
    <cacheField name="Customer Name" numFmtId="0">
      <sharedItems containsBlank="1"/>
    </cacheField>
    <cacheField name="Delivery Method" numFmtId="0">
      <sharedItems containsBlank="1"/>
    </cacheField>
    <cacheField name="Type" numFmtId="0">
      <sharedItems containsBlank="1" count="4">
        <s v="Bag"/>
        <s v="Pop-Up"/>
        <s v="Coach Lo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6">
  <r>
    <d v="2025-07-08T00:00:00"/>
    <x v="0"/>
    <x v="0"/>
    <n v="1"/>
    <s v="Square"/>
    <n v="20"/>
  </r>
  <r>
    <d v="2025-07-08T00:00:00"/>
    <x v="1"/>
    <x v="1"/>
    <n v="1"/>
    <s v="Square"/>
    <n v="20"/>
  </r>
  <r>
    <d v="2025-07-08T00:00:00"/>
    <x v="2"/>
    <x v="1"/>
    <n v="1"/>
    <s v="Square"/>
    <n v="20"/>
  </r>
  <r>
    <d v="2025-07-08T00:00:00"/>
    <x v="3"/>
    <x v="1"/>
    <n v="1"/>
    <s v="Square"/>
    <n v="20"/>
  </r>
  <r>
    <d v="2025-07-08T00:00:00"/>
    <x v="3"/>
    <x v="1"/>
    <n v="1"/>
    <s v="Square"/>
    <n v="20"/>
  </r>
  <r>
    <d v="2025-07-08T00:00:00"/>
    <x v="4"/>
    <x v="1"/>
    <n v="1"/>
    <s v="Square"/>
    <n v="20"/>
  </r>
  <r>
    <d v="2025-07-08T00:00:00"/>
    <x v="5"/>
    <x v="1"/>
    <n v="1"/>
    <s v="Square"/>
    <n v="20"/>
  </r>
  <r>
    <d v="2025-07-08T00:00:00"/>
    <x v="5"/>
    <x v="0"/>
    <n v="1"/>
    <s v="Square"/>
    <n v="10"/>
  </r>
  <r>
    <d v="2025-07-08T00:00:00"/>
    <x v="6"/>
    <x v="1"/>
    <n v="1"/>
    <s v="Square"/>
    <n v="20"/>
  </r>
  <r>
    <d v="2025-07-08T00:00:00"/>
    <x v="6"/>
    <x v="1"/>
    <n v="1"/>
    <s v="Square"/>
    <n v="20"/>
  </r>
  <r>
    <d v="2025-07-08T00:00:00"/>
    <x v="7"/>
    <x v="1"/>
    <n v="1"/>
    <s v="Square"/>
    <n v="20"/>
  </r>
  <r>
    <d v="2025-07-08T00:00:00"/>
    <x v="7"/>
    <x v="1"/>
    <n v="1"/>
    <s v="Square"/>
    <n v="20"/>
  </r>
  <r>
    <d v="2025-07-08T00:00:00"/>
    <x v="7"/>
    <x v="1"/>
    <n v="1"/>
    <s v="Square"/>
    <n v="20"/>
  </r>
  <r>
    <d v="2025-07-08T00:00:00"/>
    <x v="7"/>
    <x v="1"/>
    <n v="1"/>
    <s v="Square"/>
    <n v="20"/>
  </r>
  <r>
    <d v="2025-07-08T00:00:00"/>
    <x v="8"/>
    <x v="1"/>
    <n v="1"/>
    <s v="Square"/>
    <n v="20"/>
  </r>
  <r>
    <d v="2025-07-08T00:00:00"/>
    <x v="9"/>
    <x v="1"/>
    <n v="1"/>
    <s v="Square"/>
    <n v="20"/>
  </r>
  <r>
    <d v="2025-07-08T00:00:00"/>
    <x v="10"/>
    <x v="1"/>
    <n v="1"/>
    <s v="Square"/>
    <n v="20"/>
  </r>
  <r>
    <d v="2025-07-08T00:00:00"/>
    <x v="10"/>
    <x v="1"/>
    <n v="1"/>
    <s v="Square"/>
    <n v="20"/>
  </r>
  <r>
    <d v="2025-07-08T00:00:00"/>
    <x v="10"/>
    <x v="1"/>
    <n v="1"/>
    <s v="Square"/>
    <n v="20"/>
  </r>
  <r>
    <d v="2025-07-08T00:00:00"/>
    <x v="10"/>
    <x v="1"/>
    <n v="1"/>
    <s v="Square"/>
    <n v="20"/>
  </r>
  <r>
    <d v="2025-07-08T00:00:00"/>
    <x v="11"/>
    <x v="1"/>
    <n v="1"/>
    <s v="Square"/>
    <n v="20"/>
  </r>
  <r>
    <d v="2025-07-08T00:00:00"/>
    <x v="11"/>
    <x v="1"/>
    <n v="1"/>
    <s v="Square"/>
    <n v="20"/>
  </r>
  <r>
    <d v="2025-07-08T00:00:00"/>
    <x v="12"/>
    <x v="1"/>
    <n v="1"/>
    <s v="Square"/>
    <n v="20"/>
  </r>
  <r>
    <d v="2025-07-08T00:00:00"/>
    <x v="13"/>
    <x v="1"/>
    <n v="1"/>
    <s v="Square"/>
    <n v="20"/>
  </r>
  <r>
    <d v="2025-07-08T00:00:00"/>
    <x v="13"/>
    <x v="1"/>
    <n v="1"/>
    <s v="Square"/>
    <n v="20"/>
  </r>
  <r>
    <d v="2025-07-08T00:00:00"/>
    <x v="13"/>
    <x v="1"/>
    <n v="1"/>
    <s v="Square"/>
    <n v="20"/>
  </r>
  <r>
    <d v="2025-07-08T00:00:00"/>
    <x v="13"/>
    <x v="1"/>
    <n v="1"/>
    <s v="Square"/>
    <n v="20"/>
  </r>
  <r>
    <d v="2025-07-08T00:00:00"/>
    <x v="13"/>
    <x v="1"/>
    <n v="1"/>
    <s v="Square"/>
    <n v="20"/>
  </r>
  <r>
    <d v="2025-07-08T00:00:00"/>
    <x v="14"/>
    <x v="1"/>
    <n v="1"/>
    <s v="Square"/>
    <n v="20"/>
  </r>
  <r>
    <d v="2025-07-08T00:00:00"/>
    <x v="14"/>
    <x v="1"/>
    <n v="1"/>
    <s v="Square"/>
    <n v="20"/>
  </r>
  <r>
    <d v="2025-07-08T00:00:00"/>
    <x v="14"/>
    <x v="1"/>
    <n v="1"/>
    <s v="Square"/>
    <n v="20"/>
  </r>
  <r>
    <d v="2025-07-08T00:00:00"/>
    <x v="15"/>
    <x v="1"/>
    <n v="1"/>
    <s v="Square"/>
    <n v="20"/>
  </r>
  <r>
    <d v="2025-07-08T00:00:00"/>
    <x v="16"/>
    <x v="1"/>
    <n v="1"/>
    <s v="Square"/>
    <n v="20"/>
  </r>
  <r>
    <d v="2025-07-08T00:00:00"/>
    <x v="16"/>
    <x v="1"/>
    <n v="1"/>
    <s v="Square"/>
    <n v="20"/>
  </r>
  <r>
    <d v="2025-07-08T00:00:00"/>
    <x v="16"/>
    <x v="1"/>
    <n v="1"/>
    <s v="Square"/>
    <n v="20"/>
  </r>
  <r>
    <d v="2025-07-08T00:00:00"/>
    <x v="16"/>
    <x v="1"/>
    <n v="1"/>
    <s v="Square"/>
    <n v="20"/>
  </r>
  <r>
    <d v="2025-07-08T00:00:00"/>
    <x v="17"/>
    <x v="1"/>
    <n v="1"/>
    <s v="Square"/>
    <n v="20"/>
  </r>
  <r>
    <d v="2025-07-08T00:00:00"/>
    <x v="17"/>
    <x v="1"/>
    <n v="1"/>
    <s v="Square"/>
    <n v="20"/>
  </r>
  <r>
    <d v="2025-07-08T00:00:00"/>
    <x v="17"/>
    <x v="1"/>
    <n v="1"/>
    <s v="Square"/>
    <n v="20"/>
  </r>
  <r>
    <d v="2025-07-08T00:00:00"/>
    <x v="17"/>
    <x v="1"/>
    <n v="1"/>
    <s v="Square"/>
    <n v="20"/>
  </r>
  <r>
    <d v="2025-07-08T00:00:00"/>
    <x v="18"/>
    <x v="1"/>
    <n v="1"/>
    <s v="Square"/>
    <n v="20"/>
  </r>
  <r>
    <d v="2025-07-08T00:00:00"/>
    <x v="18"/>
    <x v="1"/>
    <n v="2"/>
    <s v="Square"/>
    <n v="40"/>
  </r>
  <r>
    <d v="2025-07-08T00:00:00"/>
    <x v="19"/>
    <x v="1"/>
    <n v="1"/>
    <s v="Square"/>
    <n v="20"/>
  </r>
  <r>
    <d v="2025-07-08T00:00:00"/>
    <x v="20"/>
    <x v="1"/>
    <n v="2"/>
    <s v="Square"/>
    <n v="40"/>
  </r>
  <r>
    <d v="2025-07-08T00:00:00"/>
    <x v="20"/>
    <x v="1"/>
    <n v="1"/>
    <s v="Square"/>
    <n v="20"/>
  </r>
  <r>
    <d v="2025-07-08T00:00:00"/>
    <x v="21"/>
    <x v="1"/>
    <n v="1"/>
    <s v="Square"/>
    <n v="20"/>
  </r>
  <r>
    <d v="2025-07-08T00:00:00"/>
    <x v="21"/>
    <x v="1"/>
    <n v="1"/>
    <s v="Square"/>
    <n v="20"/>
  </r>
  <r>
    <d v="2025-07-08T00:00:00"/>
    <x v="22"/>
    <x v="0"/>
    <n v="1"/>
    <s v="Square"/>
    <n v="1"/>
  </r>
  <r>
    <d v="2025-07-08T00:00:00"/>
    <x v="23"/>
    <x v="1"/>
    <n v="1"/>
    <s v="Square"/>
    <n v="20"/>
  </r>
  <r>
    <d v="2025-07-08T00:00:00"/>
    <x v="24"/>
    <x v="1"/>
    <n v="1"/>
    <s v="Square"/>
    <n v="20"/>
  </r>
  <r>
    <d v="2025-07-08T00:00:00"/>
    <x v="25"/>
    <x v="1"/>
    <n v="1"/>
    <s v="Square"/>
    <n v="20"/>
  </r>
  <r>
    <d v="2025-07-08T00:00:00"/>
    <x v="26"/>
    <x v="1"/>
    <n v="1"/>
    <s v="Square"/>
    <n v="20"/>
  </r>
  <r>
    <d v="2025-07-08T00:00:00"/>
    <x v="26"/>
    <x v="1"/>
    <n v="1"/>
    <s v="Square"/>
    <n v="20"/>
  </r>
  <r>
    <d v="2025-07-08T00:00:00"/>
    <x v="26"/>
    <x v="1"/>
    <n v="1"/>
    <s v="Square"/>
    <n v="20"/>
  </r>
  <r>
    <d v="2025-07-08T00:00:00"/>
    <x v="26"/>
    <x v="0"/>
    <n v="1"/>
    <s v="Square"/>
    <n v="20"/>
  </r>
  <r>
    <d v="2025-07-08T00:00:00"/>
    <x v="27"/>
    <x v="1"/>
    <n v="1"/>
    <s v="Square"/>
    <n v="20"/>
  </r>
  <r>
    <d v="2025-07-08T00:00:00"/>
    <x v="27"/>
    <x v="1"/>
    <n v="1"/>
    <s v="Square"/>
    <n v="20"/>
  </r>
  <r>
    <d v="2025-07-08T00:00:00"/>
    <x v="28"/>
    <x v="1"/>
    <n v="2"/>
    <s v="Square"/>
    <n v="40"/>
  </r>
  <r>
    <d v="2025-07-08T00:00:00"/>
    <x v="28"/>
    <x v="1"/>
    <n v="1"/>
    <s v="Square"/>
    <n v="20"/>
  </r>
  <r>
    <d v="2025-07-08T00:00:00"/>
    <x v="28"/>
    <x v="1"/>
    <n v="1"/>
    <s v="Square"/>
    <n v="20"/>
  </r>
  <r>
    <d v="2025-07-08T00:00:00"/>
    <x v="28"/>
    <x v="1"/>
    <n v="1"/>
    <s v="Square"/>
    <n v="20"/>
  </r>
  <r>
    <d v="2025-07-08T00:00:00"/>
    <x v="28"/>
    <x v="1"/>
    <n v="1"/>
    <s v="Square"/>
    <n v="20"/>
  </r>
  <r>
    <d v="2025-07-08T00:00:00"/>
    <x v="29"/>
    <x v="1"/>
    <n v="1"/>
    <s v="Square"/>
    <n v="20"/>
  </r>
  <r>
    <d v="2025-07-08T00:00:00"/>
    <x v="29"/>
    <x v="1"/>
    <n v="1"/>
    <s v="Square"/>
    <n v="20"/>
  </r>
  <r>
    <d v="2025-07-08T00:00:00"/>
    <x v="30"/>
    <x v="1"/>
    <n v="1"/>
    <s v="Square"/>
    <n v="20"/>
  </r>
  <r>
    <d v="2025-07-08T00:00:00"/>
    <x v="31"/>
    <x v="1"/>
    <n v="1"/>
    <s v="Square"/>
    <n v="20"/>
  </r>
  <r>
    <d v="2025-07-08T00:00:00"/>
    <x v="31"/>
    <x v="1"/>
    <n v="1"/>
    <s v="Square"/>
    <n v="20"/>
  </r>
  <r>
    <d v="2025-07-08T00:00:00"/>
    <x v="32"/>
    <x v="1"/>
    <n v="1"/>
    <s v="Square"/>
    <n v="20"/>
  </r>
  <r>
    <d v="2025-07-08T00:00:00"/>
    <x v="32"/>
    <x v="1"/>
    <n v="1"/>
    <s v="Square"/>
    <n v="20"/>
  </r>
  <r>
    <d v="2025-07-08T00:00:00"/>
    <x v="32"/>
    <x v="1"/>
    <n v="1"/>
    <s v="Square"/>
    <n v="20"/>
  </r>
  <r>
    <d v="2025-07-08T00:00:00"/>
    <x v="33"/>
    <x v="1"/>
    <n v="1"/>
    <s v="Square"/>
    <n v="20"/>
  </r>
  <r>
    <d v="2025-07-08T00:00:00"/>
    <x v="34"/>
    <x v="1"/>
    <n v="1"/>
    <s v="Square"/>
    <n v="20"/>
  </r>
  <r>
    <d v="2025-07-08T00:00:00"/>
    <x v="34"/>
    <x v="1"/>
    <n v="1"/>
    <s v="Square"/>
    <n v="20"/>
  </r>
  <r>
    <d v="2025-07-08T00:00:00"/>
    <x v="34"/>
    <x v="1"/>
    <n v="1"/>
    <s v="Square"/>
    <n v="20"/>
  </r>
  <r>
    <d v="2025-07-08T00:00:00"/>
    <x v="34"/>
    <x v="1"/>
    <n v="1"/>
    <s v="Square"/>
    <n v="20"/>
  </r>
  <r>
    <d v="2025-07-08T00:00:00"/>
    <x v="34"/>
    <x v="1"/>
    <n v="1"/>
    <s v="Square"/>
    <n v="20"/>
  </r>
  <r>
    <d v="2025-07-08T00:00:00"/>
    <x v="34"/>
    <x v="1"/>
    <n v="1"/>
    <s v="Square"/>
    <n v="20"/>
  </r>
  <r>
    <d v="2025-07-08T00:00:00"/>
    <x v="34"/>
    <x v="1"/>
    <n v="1"/>
    <s v="Square"/>
    <n v="20"/>
  </r>
  <r>
    <d v="2025-07-08T00:00:00"/>
    <x v="34"/>
    <x v="1"/>
    <n v="1"/>
    <s v="Square"/>
    <n v="20"/>
  </r>
  <r>
    <d v="2025-07-08T00:00:00"/>
    <x v="35"/>
    <x v="1"/>
    <n v="1"/>
    <s v="Square"/>
    <n v="20"/>
  </r>
  <r>
    <d v="2025-07-08T00:00:00"/>
    <x v="36"/>
    <x v="1"/>
    <n v="1"/>
    <s v="Square"/>
    <n v="20"/>
  </r>
  <r>
    <d v="2025-07-08T00:00:00"/>
    <x v="36"/>
    <x v="1"/>
    <n v="1"/>
    <s v="Square"/>
    <n v="20"/>
  </r>
  <r>
    <d v="2025-07-09T00:00:00"/>
    <x v="0"/>
    <x v="1"/>
    <n v="1"/>
    <s v="Square"/>
    <n v="20"/>
  </r>
  <r>
    <d v="2025-07-09T00:00:00"/>
    <x v="0"/>
    <x v="1"/>
    <n v="1"/>
    <s v="Square"/>
    <n v="20"/>
  </r>
  <r>
    <d v="2025-07-09T00:00:00"/>
    <x v="3"/>
    <x v="1"/>
    <n v="1"/>
    <s v="Square"/>
    <n v="20"/>
  </r>
  <r>
    <d v="2025-07-09T00:00:00"/>
    <x v="3"/>
    <x v="1"/>
    <n v="1"/>
    <s v="Square"/>
    <n v="20"/>
  </r>
  <r>
    <d v="2025-07-09T00:00:00"/>
    <x v="3"/>
    <x v="1"/>
    <n v="1"/>
    <s v="Square"/>
    <n v="20"/>
  </r>
  <r>
    <d v="2025-07-09T00:00:00"/>
    <x v="5"/>
    <x v="1"/>
    <n v="1"/>
    <s v="Square"/>
    <n v="20"/>
  </r>
  <r>
    <d v="2025-07-09T00:00:00"/>
    <x v="5"/>
    <x v="1"/>
    <n v="1"/>
    <s v="Square"/>
    <n v="20"/>
  </r>
  <r>
    <d v="2025-07-09T00:00:00"/>
    <x v="7"/>
    <x v="1"/>
    <n v="1"/>
    <s v="Square"/>
    <n v="20"/>
  </r>
  <r>
    <d v="2025-07-09T00:00:00"/>
    <x v="7"/>
    <x v="1"/>
    <n v="1"/>
    <s v="Square"/>
    <n v="20"/>
  </r>
  <r>
    <d v="2025-07-09T00:00:00"/>
    <x v="37"/>
    <x v="1"/>
    <n v="1"/>
    <s v="Square"/>
    <n v="20"/>
  </r>
  <r>
    <d v="2025-07-09T00:00:00"/>
    <x v="37"/>
    <x v="1"/>
    <n v="1"/>
    <s v="Square"/>
    <n v="20"/>
  </r>
  <r>
    <d v="2025-07-09T00:00:00"/>
    <x v="37"/>
    <x v="1"/>
    <n v="1"/>
    <s v="Square"/>
    <n v="20"/>
  </r>
  <r>
    <d v="2025-07-09T00:00:00"/>
    <x v="37"/>
    <x v="1"/>
    <n v="1"/>
    <s v="Square"/>
    <n v="20"/>
  </r>
  <r>
    <d v="2025-07-09T00:00:00"/>
    <x v="37"/>
    <x v="1"/>
    <n v="1"/>
    <s v="Square"/>
    <n v="20"/>
  </r>
  <r>
    <d v="2025-07-09T00:00:00"/>
    <x v="37"/>
    <x v="1"/>
    <n v="2"/>
    <s v="Square"/>
    <n v="40"/>
  </r>
  <r>
    <d v="2025-07-09T00:00:00"/>
    <x v="37"/>
    <x v="1"/>
    <n v="2"/>
    <s v="Square"/>
    <n v="40"/>
  </r>
  <r>
    <d v="2025-07-09T00:00:00"/>
    <x v="37"/>
    <x v="1"/>
    <n v="3"/>
    <s v="Square"/>
    <n v="60"/>
  </r>
  <r>
    <d v="2025-07-09T00:00:00"/>
    <x v="38"/>
    <x v="1"/>
    <n v="1"/>
    <s v="Square"/>
    <n v="20"/>
  </r>
  <r>
    <d v="2025-07-09T00:00:00"/>
    <x v="11"/>
    <x v="1"/>
    <n v="1"/>
    <s v="Square"/>
    <n v="20"/>
  </r>
  <r>
    <d v="2025-07-09T00:00:00"/>
    <x v="11"/>
    <x v="1"/>
    <n v="1"/>
    <s v="Square"/>
    <n v="20"/>
  </r>
  <r>
    <d v="2025-07-09T00:00:00"/>
    <x v="39"/>
    <x v="1"/>
    <n v="1"/>
    <s v="Square"/>
    <n v="20"/>
  </r>
  <r>
    <d v="2025-07-09T00:00:00"/>
    <x v="40"/>
    <x v="1"/>
    <n v="1"/>
    <s v="Square"/>
    <n v="20"/>
  </r>
  <r>
    <d v="2025-07-09T00:00:00"/>
    <x v="40"/>
    <x v="1"/>
    <n v="1"/>
    <s v="Square"/>
    <n v="20"/>
  </r>
  <r>
    <d v="2025-07-09T00:00:00"/>
    <x v="40"/>
    <x v="1"/>
    <n v="1"/>
    <s v="Square"/>
    <n v="20"/>
  </r>
  <r>
    <d v="2025-07-09T00:00:00"/>
    <x v="40"/>
    <x v="1"/>
    <n v="1"/>
    <s v="Square"/>
    <n v="20"/>
  </r>
  <r>
    <d v="2025-07-09T00:00:00"/>
    <x v="40"/>
    <x v="1"/>
    <n v="1"/>
    <s v="Square"/>
    <n v="20"/>
  </r>
  <r>
    <d v="2025-07-09T00:00:00"/>
    <x v="40"/>
    <x v="1"/>
    <n v="2"/>
    <s v="Square"/>
    <n v="40"/>
  </r>
  <r>
    <d v="2025-07-09T00:00:00"/>
    <x v="40"/>
    <x v="1"/>
    <n v="1"/>
    <s v="Square"/>
    <n v="20"/>
  </r>
  <r>
    <d v="2025-07-09T00:00:00"/>
    <x v="40"/>
    <x v="1"/>
    <n v="2"/>
    <s v="Square"/>
    <n v="40"/>
  </r>
  <r>
    <d v="2025-07-09T00:00:00"/>
    <x v="40"/>
    <x v="1"/>
    <n v="1"/>
    <s v="Square"/>
    <n v="20"/>
  </r>
  <r>
    <d v="2025-07-09T00:00:00"/>
    <x v="40"/>
    <x v="1"/>
    <n v="1"/>
    <s v="Square"/>
    <n v="20"/>
  </r>
  <r>
    <d v="2025-07-09T00:00:00"/>
    <x v="40"/>
    <x v="1"/>
    <n v="2"/>
    <s v="Square"/>
    <n v="40"/>
  </r>
  <r>
    <d v="2025-07-09T00:00:00"/>
    <x v="16"/>
    <x v="1"/>
    <n v="1"/>
    <s v="Square"/>
    <n v="21.7"/>
  </r>
  <r>
    <d v="2025-07-09T00:00:00"/>
    <x v="17"/>
    <x v="1"/>
    <n v="1"/>
    <s v="Square"/>
    <n v="20"/>
  </r>
  <r>
    <d v="2025-07-09T00:00:00"/>
    <x v="17"/>
    <x v="1"/>
    <n v="1"/>
    <s v="Square"/>
    <n v="20"/>
  </r>
  <r>
    <d v="2025-07-09T00:00:00"/>
    <x v="17"/>
    <x v="1"/>
    <n v="1"/>
    <s v="Square"/>
    <n v="20"/>
  </r>
  <r>
    <d v="2025-07-09T00:00:00"/>
    <x v="18"/>
    <x v="1"/>
    <n v="1"/>
    <s v="Square"/>
    <n v="20"/>
  </r>
  <r>
    <d v="2025-07-09T00:00:00"/>
    <x v="23"/>
    <x v="1"/>
    <n v="1"/>
    <s v="Square"/>
    <n v="20"/>
  </r>
  <r>
    <d v="2025-07-09T00:00:00"/>
    <x v="23"/>
    <x v="1"/>
    <n v="1"/>
    <s v="Square"/>
    <n v="20"/>
  </r>
  <r>
    <d v="2025-07-09T00:00:00"/>
    <x v="41"/>
    <x v="1"/>
    <n v="1"/>
    <s v="Square"/>
    <n v="20"/>
  </r>
  <r>
    <d v="2025-07-09T00:00:00"/>
    <x v="41"/>
    <x v="1"/>
    <n v="1"/>
    <s v="Square"/>
    <n v="20"/>
  </r>
  <r>
    <d v="2025-07-09T00:00:00"/>
    <x v="42"/>
    <x v="1"/>
    <n v="2"/>
    <s v="Square"/>
    <n v="40"/>
  </r>
  <r>
    <d v="2025-07-09T00:00:00"/>
    <x v="26"/>
    <x v="1"/>
    <n v="1"/>
    <s v="Square"/>
    <n v="20"/>
  </r>
  <r>
    <d v="2025-07-09T00:00:00"/>
    <x v="26"/>
    <x v="1"/>
    <n v="1"/>
    <s v="Square"/>
    <n v="20"/>
  </r>
  <r>
    <d v="2025-07-09T00:00:00"/>
    <x v="26"/>
    <x v="1"/>
    <n v="1"/>
    <s v="Square"/>
    <n v="20"/>
  </r>
  <r>
    <d v="2025-07-09T00:00:00"/>
    <x v="28"/>
    <x v="0"/>
    <n v="1"/>
    <s v="Square"/>
    <n v="20"/>
  </r>
  <r>
    <d v="2025-07-09T00:00:00"/>
    <x v="29"/>
    <x v="1"/>
    <n v="1"/>
    <s v="Square"/>
    <n v="20"/>
  </r>
  <r>
    <d v="2025-07-09T00:00:00"/>
    <x v="29"/>
    <x v="1"/>
    <n v="1"/>
    <s v="Square"/>
    <n v="20"/>
  </r>
  <r>
    <d v="2025-07-09T00:00:00"/>
    <x v="29"/>
    <x v="1"/>
    <n v="1"/>
    <s v="Square"/>
    <n v="20"/>
  </r>
  <r>
    <d v="2025-07-09T00:00:00"/>
    <x v="30"/>
    <x v="1"/>
    <n v="1"/>
    <s v="Square"/>
    <n v="20"/>
  </r>
  <r>
    <d v="2025-07-09T00:00:00"/>
    <x v="43"/>
    <x v="1"/>
    <n v="1"/>
    <s v="Square"/>
    <n v="20"/>
  </r>
  <r>
    <d v="2025-07-09T00:00:00"/>
    <x v="32"/>
    <x v="1"/>
    <n v="1"/>
    <s v="Square"/>
    <n v="20"/>
  </r>
  <r>
    <d v="2025-07-09T00:00:00"/>
    <x v="32"/>
    <x v="1"/>
    <n v="1"/>
    <s v="Square"/>
    <n v="20"/>
  </r>
  <r>
    <d v="2025-07-09T00:00:00"/>
    <x v="32"/>
    <x v="0"/>
    <n v="1"/>
    <s v="Square"/>
    <n v="25"/>
  </r>
  <r>
    <d v="2025-07-09T00:00:00"/>
    <x v="35"/>
    <x v="1"/>
    <n v="1"/>
    <s v="Square"/>
    <n v="20"/>
  </r>
  <r>
    <d v="2025-07-09T00:00:00"/>
    <x v="35"/>
    <x v="1"/>
    <n v="1"/>
    <s v="Square"/>
    <n v="20"/>
  </r>
  <r>
    <d v="2025-07-09T00:00:00"/>
    <x v="35"/>
    <x v="1"/>
    <n v="1"/>
    <s v="Square"/>
    <n v="20"/>
  </r>
  <r>
    <d v="2025-07-09T00:00:00"/>
    <x v="35"/>
    <x v="1"/>
    <n v="1"/>
    <s v="Square"/>
    <n v="20"/>
  </r>
  <r>
    <d v="2025-07-09T00:00:00"/>
    <x v="35"/>
    <x v="1"/>
    <n v="1"/>
    <s v="Square"/>
    <n v="20"/>
  </r>
  <r>
    <d v="2025-07-09T00:00:00"/>
    <x v="35"/>
    <x v="1"/>
    <n v="1"/>
    <s v="Square"/>
    <n v="20"/>
  </r>
  <r>
    <d v="2025-07-09T00:00:00"/>
    <x v="35"/>
    <x v="1"/>
    <n v="1"/>
    <s v="Square"/>
    <n v="20"/>
  </r>
  <r>
    <d v="2025-07-10T00:00:00"/>
    <x v="17"/>
    <x v="1"/>
    <n v="1"/>
    <s v="Square"/>
    <n v="20"/>
  </r>
  <r>
    <d v="2025-07-10T00:00:00"/>
    <x v="2"/>
    <x v="1"/>
    <n v="7"/>
    <s v="Cash"/>
    <n v="140"/>
  </r>
  <r>
    <d v="2025-07-10T00:00:00"/>
    <x v="3"/>
    <x v="1"/>
    <n v="18"/>
    <s v="Cash"/>
    <n v="360"/>
  </r>
  <r>
    <d v="2025-07-10T00:00:00"/>
    <x v="3"/>
    <x v="1"/>
    <n v="1"/>
    <s v="Square"/>
    <n v="20"/>
  </r>
  <r>
    <d v="2025-07-10T00:00:00"/>
    <x v="3"/>
    <x v="1"/>
    <n v="1"/>
    <s v="Square"/>
    <n v="20"/>
  </r>
  <r>
    <d v="2025-07-10T00:00:00"/>
    <x v="3"/>
    <x v="1"/>
    <n v="3"/>
    <s v="Square"/>
    <n v="60"/>
  </r>
  <r>
    <d v="2025-07-10T00:00:00"/>
    <x v="3"/>
    <x v="1"/>
    <n v="1"/>
    <s v="Square"/>
    <n v="20"/>
  </r>
  <r>
    <d v="2025-07-10T00:00:00"/>
    <x v="4"/>
    <x v="1"/>
    <n v="14"/>
    <s v="Cash"/>
    <n v="280"/>
  </r>
  <r>
    <d v="2025-07-10T00:00:00"/>
    <x v="4"/>
    <x v="0"/>
    <n v="1"/>
    <s v="Cash"/>
    <n v="10"/>
  </r>
  <r>
    <d v="2025-07-10T00:00:00"/>
    <x v="5"/>
    <x v="1"/>
    <n v="5"/>
    <s v="Cash"/>
    <n v="100"/>
  </r>
  <r>
    <d v="2025-07-10T00:00:00"/>
    <x v="5"/>
    <x v="1"/>
    <n v="1"/>
    <s v="Square"/>
    <n v="20"/>
  </r>
  <r>
    <d v="2025-07-10T00:00:00"/>
    <x v="5"/>
    <x v="1"/>
    <n v="2"/>
    <s v="Square"/>
    <n v="40"/>
  </r>
  <r>
    <d v="2025-07-10T00:00:00"/>
    <x v="6"/>
    <x v="1"/>
    <n v="1"/>
    <s v="Square"/>
    <n v="20"/>
  </r>
  <r>
    <d v="2025-07-10T00:00:00"/>
    <x v="6"/>
    <x v="1"/>
    <n v="10"/>
    <s v="Cash"/>
    <n v="200"/>
  </r>
  <r>
    <d v="2025-07-10T00:00:00"/>
    <x v="6"/>
    <x v="0"/>
    <n v="1"/>
    <s v="Cash"/>
    <n v="10"/>
  </r>
  <r>
    <d v="2025-07-10T00:00:00"/>
    <x v="6"/>
    <x v="1"/>
    <n v="1"/>
    <s v="Square"/>
    <n v="20"/>
  </r>
  <r>
    <d v="2025-07-10T00:00:00"/>
    <x v="6"/>
    <x v="1"/>
    <n v="1"/>
    <s v="Square"/>
    <n v="20"/>
  </r>
  <r>
    <d v="2025-07-10T00:00:00"/>
    <x v="6"/>
    <x v="1"/>
    <n v="1"/>
    <s v="Square"/>
    <n v="20"/>
  </r>
  <r>
    <d v="2025-07-10T00:00:00"/>
    <x v="7"/>
    <x v="1"/>
    <n v="16"/>
    <s v="Cash"/>
    <n v="320"/>
  </r>
  <r>
    <d v="2025-07-10T00:00:00"/>
    <x v="7"/>
    <x v="1"/>
    <n v="1"/>
    <s v="Square"/>
    <n v="20"/>
  </r>
  <r>
    <d v="2025-07-10T00:00:00"/>
    <x v="37"/>
    <x v="1"/>
    <n v="3"/>
    <s v="Cash"/>
    <n v="60"/>
  </r>
  <r>
    <d v="2025-07-10T00:00:00"/>
    <x v="8"/>
    <x v="1"/>
    <n v="9"/>
    <s v="Cash"/>
    <n v="180"/>
  </r>
  <r>
    <d v="2025-07-10T00:00:00"/>
    <x v="44"/>
    <x v="1"/>
    <n v="15"/>
    <s v="Cash"/>
    <n v="300"/>
  </r>
  <r>
    <d v="2025-07-10T00:00:00"/>
    <x v="44"/>
    <x v="0"/>
    <n v="1"/>
    <s v="Cash"/>
    <n v="10"/>
  </r>
  <r>
    <d v="2025-07-10T00:00:00"/>
    <x v="9"/>
    <x v="1"/>
    <n v="5"/>
    <s v="Cash"/>
    <n v="100"/>
  </r>
  <r>
    <d v="2025-07-10T00:00:00"/>
    <x v="9"/>
    <x v="0"/>
    <n v="1"/>
    <s v="Cash"/>
    <n v="17"/>
  </r>
  <r>
    <d v="2025-07-10T00:00:00"/>
    <x v="38"/>
    <x v="1"/>
    <n v="7"/>
    <s v="Cash"/>
    <n v="140"/>
  </r>
  <r>
    <d v="2025-07-10T00:00:00"/>
    <x v="38"/>
    <x v="0"/>
    <n v="1"/>
    <s v="Cash"/>
    <n v="10"/>
  </r>
  <r>
    <d v="2025-07-10T00:00:00"/>
    <x v="38"/>
    <x v="1"/>
    <n v="1"/>
    <s v="Square"/>
    <n v="20"/>
  </r>
  <r>
    <d v="2025-07-10T00:00:00"/>
    <x v="10"/>
    <x v="1"/>
    <n v="10"/>
    <s v="Cash"/>
    <n v="200"/>
  </r>
  <r>
    <d v="2025-07-10T00:00:00"/>
    <x v="10"/>
    <x v="0"/>
    <n v="1"/>
    <s v="Donation"/>
    <n v="25"/>
  </r>
  <r>
    <d v="2025-07-10T00:00:00"/>
    <x v="10"/>
    <x v="1"/>
    <n v="1"/>
    <s v="Square"/>
    <n v="20"/>
  </r>
  <r>
    <d v="2025-07-10T00:00:00"/>
    <x v="11"/>
    <x v="1"/>
    <n v="4"/>
    <s v="Cash"/>
    <n v="80"/>
  </r>
  <r>
    <d v="2025-07-10T00:00:00"/>
    <x v="11"/>
    <x v="0"/>
    <n v="1"/>
    <s v="Cash"/>
    <n v="5"/>
  </r>
  <r>
    <d v="2025-07-10T00:00:00"/>
    <x v="11"/>
    <x v="1"/>
    <n v="1"/>
    <s v="Square"/>
    <n v="20"/>
  </r>
  <r>
    <d v="2025-07-10T00:00:00"/>
    <x v="11"/>
    <x v="1"/>
    <n v="1"/>
    <s v="Square"/>
    <n v="20"/>
  </r>
  <r>
    <d v="2025-07-10T00:00:00"/>
    <x v="12"/>
    <x v="1"/>
    <n v="9"/>
    <s v="Cash"/>
    <n v="180"/>
  </r>
  <r>
    <d v="2025-07-10T00:00:00"/>
    <x v="13"/>
    <x v="1"/>
    <n v="3"/>
    <s v="Cash"/>
    <n v="60"/>
  </r>
  <r>
    <d v="2025-07-10T00:00:00"/>
    <x v="13"/>
    <x v="1"/>
    <n v="1"/>
    <s v="Square"/>
    <n v="20"/>
  </r>
  <r>
    <d v="2025-07-10T00:00:00"/>
    <x v="14"/>
    <x v="1"/>
    <n v="9"/>
    <s v="Cash"/>
    <n v="180"/>
  </r>
  <r>
    <d v="2025-07-10T00:00:00"/>
    <x v="14"/>
    <x v="1"/>
    <n v="1"/>
    <s v="Square"/>
    <n v="20"/>
  </r>
  <r>
    <d v="2025-07-10T00:00:00"/>
    <x v="14"/>
    <x v="1"/>
    <n v="1"/>
    <s v="Square"/>
    <n v="20"/>
  </r>
  <r>
    <d v="2025-07-10T00:00:00"/>
    <x v="14"/>
    <x v="1"/>
    <n v="1"/>
    <s v="Square"/>
    <n v="20"/>
  </r>
  <r>
    <d v="2025-07-10T00:00:00"/>
    <x v="14"/>
    <x v="1"/>
    <n v="1"/>
    <s v="Square"/>
    <n v="20"/>
  </r>
  <r>
    <d v="2025-07-10T00:00:00"/>
    <x v="15"/>
    <x v="1"/>
    <n v="8"/>
    <s v="Cash"/>
    <n v="160"/>
  </r>
  <r>
    <d v="2025-07-10T00:00:00"/>
    <x v="39"/>
    <x v="1"/>
    <n v="2"/>
    <s v="Square"/>
    <n v="40"/>
  </r>
  <r>
    <d v="2025-07-10T00:00:00"/>
    <x v="40"/>
    <x v="1"/>
    <n v="1"/>
    <s v="Square"/>
    <n v="20"/>
  </r>
  <r>
    <d v="2025-07-10T00:00:00"/>
    <x v="40"/>
    <x v="1"/>
    <n v="1"/>
    <s v="Square"/>
    <n v="20"/>
  </r>
  <r>
    <d v="2025-07-10T00:00:00"/>
    <x v="40"/>
    <x v="1"/>
    <n v="1"/>
    <s v="Square"/>
    <n v="20"/>
  </r>
  <r>
    <d v="2025-07-10T00:00:00"/>
    <x v="40"/>
    <x v="1"/>
    <n v="1"/>
    <s v="Square"/>
    <n v="20"/>
  </r>
  <r>
    <d v="2025-07-10T00:00:00"/>
    <x v="16"/>
    <x v="1"/>
    <n v="7"/>
    <s v="Cash"/>
    <n v="140"/>
  </r>
  <r>
    <d v="2025-07-10T00:00:00"/>
    <x v="17"/>
    <x v="0"/>
    <n v="1"/>
    <s v="Cash"/>
    <n v="15"/>
  </r>
  <r>
    <d v="2025-07-10T00:00:00"/>
    <x v="17"/>
    <x v="1"/>
    <n v="14"/>
    <s v="Cash"/>
    <n v="280"/>
  </r>
  <r>
    <d v="2025-07-10T00:00:00"/>
    <x v="17"/>
    <x v="1"/>
    <n v="1"/>
    <s v="Square"/>
    <n v="20"/>
  </r>
  <r>
    <d v="2025-07-10T00:00:00"/>
    <x v="18"/>
    <x v="1"/>
    <n v="1"/>
    <s v="Cash"/>
    <n v="20"/>
  </r>
  <r>
    <d v="2025-07-10T00:00:00"/>
    <x v="18"/>
    <x v="1"/>
    <n v="1"/>
    <s v="Square"/>
    <n v="20"/>
  </r>
  <r>
    <d v="2025-07-10T00:00:00"/>
    <x v="18"/>
    <x v="1"/>
    <n v="1"/>
    <s v="Square"/>
    <n v="20"/>
  </r>
  <r>
    <d v="2025-07-10T00:00:00"/>
    <x v="19"/>
    <x v="1"/>
    <n v="5"/>
    <s v="Cash"/>
    <n v="100"/>
  </r>
  <r>
    <d v="2025-07-10T00:00:00"/>
    <x v="19"/>
    <x v="0"/>
    <n v="1"/>
    <s v="Cash"/>
    <n v="15"/>
  </r>
  <r>
    <d v="2025-07-10T00:00:00"/>
    <x v="21"/>
    <x v="1"/>
    <n v="4"/>
    <s v="Cash"/>
    <n v="80"/>
  </r>
  <r>
    <d v="2025-07-10T00:00:00"/>
    <x v="21"/>
    <x v="1"/>
    <n v="1"/>
    <s v="Square"/>
    <n v="20"/>
  </r>
  <r>
    <d v="2025-07-10T00:00:00"/>
    <x v="22"/>
    <x v="1"/>
    <n v="9"/>
    <s v="Cash"/>
    <n v="180"/>
  </r>
  <r>
    <d v="2025-07-10T00:00:00"/>
    <x v="45"/>
    <x v="1"/>
    <n v="8"/>
    <s v="Cash"/>
    <n v="160"/>
  </r>
  <r>
    <d v="2025-07-10T00:00:00"/>
    <x v="45"/>
    <x v="0"/>
    <n v="1"/>
    <s v="Cash"/>
    <n v="10"/>
  </r>
  <r>
    <d v="2025-07-10T00:00:00"/>
    <x v="23"/>
    <x v="1"/>
    <n v="13"/>
    <s v="Cash"/>
    <n v="260"/>
  </r>
  <r>
    <d v="2025-07-10T00:00:00"/>
    <x v="23"/>
    <x v="1"/>
    <n v="1"/>
    <s v="Square"/>
    <n v="20"/>
  </r>
  <r>
    <d v="2025-07-10T00:00:00"/>
    <x v="46"/>
    <x v="1"/>
    <n v="1"/>
    <s v="Square"/>
    <n v="20"/>
  </r>
  <r>
    <d v="2025-07-10T00:00:00"/>
    <x v="41"/>
    <x v="1"/>
    <n v="1"/>
    <s v="Square"/>
    <n v="20"/>
  </r>
  <r>
    <d v="2025-07-10T00:00:00"/>
    <x v="41"/>
    <x v="1"/>
    <n v="10"/>
    <s v="Cash"/>
    <n v="200"/>
  </r>
  <r>
    <d v="2025-07-10T00:00:00"/>
    <x v="41"/>
    <x v="1"/>
    <n v="1"/>
    <s v="Square"/>
    <n v="20"/>
  </r>
  <r>
    <d v="2025-07-10T00:00:00"/>
    <x v="24"/>
    <x v="1"/>
    <n v="1"/>
    <s v="Square"/>
    <n v="20"/>
  </r>
  <r>
    <d v="2025-07-10T00:00:00"/>
    <x v="24"/>
    <x v="1"/>
    <n v="1"/>
    <s v="Square"/>
    <n v="20"/>
  </r>
  <r>
    <d v="2025-07-10T00:00:00"/>
    <x v="24"/>
    <x v="1"/>
    <n v="1"/>
    <s v="Square"/>
    <n v="20"/>
  </r>
  <r>
    <d v="2025-07-10T00:00:00"/>
    <x v="24"/>
    <x v="1"/>
    <n v="1"/>
    <s v="Square"/>
    <n v="20"/>
  </r>
  <r>
    <d v="2025-07-10T00:00:00"/>
    <x v="24"/>
    <x v="1"/>
    <n v="1"/>
    <s v="Square"/>
    <n v="20"/>
  </r>
  <r>
    <d v="2025-07-10T00:00:00"/>
    <x v="24"/>
    <x v="1"/>
    <n v="1"/>
    <s v="Square"/>
    <n v="20"/>
  </r>
  <r>
    <d v="2025-07-10T00:00:00"/>
    <x v="24"/>
    <x v="1"/>
    <n v="1"/>
    <s v="Square"/>
    <n v="20"/>
  </r>
  <r>
    <d v="2025-07-10T00:00:00"/>
    <x v="47"/>
    <x v="1"/>
    <n v="15"/>
    <s v="Cash"/>
    <n v="300"/>
  </r>
  <r>
    <d v="2025-07-10T00:00:00"/>
    <x v="48"/>
    <x v="1"/>
    <n v="1"/>
    <s v="Square"/>
    <n v="20"/>
  </r>
  <r>
    <d v="2025-07-10T00:00:00"/>
    <x v="49"/>
    <x v="1"/>
    <n v="10"/>
    <s v="Cash"/>
    <n v="200"/>
  </r>
  <r>
    <d v="2025-07-10T00:00:00"/>
    <x v="49"/>
    <x v="1"/>
    <n v="10"/>
    <s v="Square"/>
    <n v="200"/>
  </r>
  <r>
    <d v="2025-07-10T00:00:00"/>
    <x v="50"/>
    <x v="1"/>
    <n v="3"/>
    <s v="Cash"/>
    <n v="60"/>
  </r>
  <r>
    <d v="2025-07-10T00:00:00"/>
    <x v="25"/>
    <x v="1"/>
    <n v="1"/>
    <s v="Square"/>
    <n v="20"/>
  </r>
  <r>
    <d v="2025-07-10T00:00:00"/>
    <x v="25"/>
    <x v="1"/>
    <n v="5"/>
    <s v="Square"/>
    <n v="100"/>
  </r>
  <r>
    <d v="2025-07-10T00:00:00"/>
    <x v="25"/>
    <x v="1"/>
    <n v="1"/>
    <s v="Square"/>
    <n v="20"/>
  </r>
  <r>
    <d v="2025-07-10T00:00:00"/>
    <x v="25"/>
    <x v="1"/>
    <n v="2"/>
    <s v="Square"/>
    <n v="40"/>
  </r>
  <r>
    <d v="2025-07-10T00:00:00"/>
    <x v="25"/>
    <x v="1"/>
    <n v="1"/>
    <s v="Square"/>
    <n v="20"/>
  </r>
  <r>
    <d v="2025-07-10T00:00:00"/>
    <x v="25"/>
    <x v="1"/>
    <n v="3"/>
    <s v="Square"/>
    <n v="60"/>
  </r>
  <r>
    <d v="2025-07-10T00:00:00"/>
    <x v="51"/>
    <x v="1"/>
    <n v="2"/>
    <s v="Cash"/>
    <n v="40"/>
  </r>
  <r>
    <d v="2025-07-10T00:00:00"/>
    <x v="26"/>
    <x v="1"/>
    <n v="8"/>
    <s v="Cash"/>
    <n v="160"/>
  </r>
  <r>
    <d v="2025-07-10T00:00:00"/>
    <x v="26"/>
    <x v="1"/>
    <n v="1"/>
    <s v="Square"/>
    <n v="20"/>
  </r>
  <r>
    <d v="2025-07-10T00:00:00"/>
    <x v="26"/>
    <x v="1"/>
    <n v="1"/>
    <s v="Square"/>
    <n v="20"/>
  </r>
  <r>
    <d v="2025-07-10T00:00:00"/>
    <x v="27"/>
    <x v="1"/>
    <n v="7"/>
    <s v="Cash"/>
    <n v="140"/>
  </r>
  <r>
    <d v="2025-07-10T00:00:00"/>
    <x v="27"/>
    <x v="1"/>
    <n v="1"/>
    <s v="Square"/>
    <n v="20"/>
  </r>
  <r>
    <d v="2025-07-10T00:00:00"/>
    <x v="27"/>
    <x v="1"/>
    <n v="1"/>
    <s v="Square"/>
    <n v="20"/>
  </r>
  <r>
    <d v="2025-07-10T00:00:00"/>
    <x v="27"/>
    <x v="1"/>
    <n v="1"/>
    <s v="Square"/>
    <n v="20"/>
  </r>
  <r>
    <d v="2025-07-10T00:00:00"/>
    <x v="28"/>
    <x v="1"/>
    <n v="4"/>
    <s v="Cash"/>
    <n v="80"/>
  </r>
  <r>
    <d v="2025-07-10T00:00:00"/>
    <x v="29"/>
    <x v="1"/>
    <n v="12"/>
    <s v="Square"/>
    <n v="240"/>
  </r>
  <r>
    <d v="2025-07-10T00:00:00"/>
    <x v="52"/>
    <x v="1"/>
    <n v="1"/>
    <s v="Square"/>
    <n v="20"/>
  </r>
  <r>
    <d v="2025-07-10T00:00:00"/>
    <x v="52"/>
    <x v="0"/>
    <n v="1"/>
    <s v="Cash"/>
    <n v="7"/>
  </r>
  <r>
    <d v="2025-07-10T00:00:00"/>
    <x v="52"/>
    <x v="1"/>
    <n v="5"/>
    <s v="Cash"/>
    <n v="100"/>
  </r>
  <r>
    <d v="2025-07-10T00:00:00"/>
    <x v="52"/>
    <x v="1"/>
    <n v="1"/>
    <s v="Square"/>
    <n v="20"/>
  </r>
  <r>
    <d v="2025-07-10T00:00:00"/>
    <x v="31"/>
    <x v="1"/>
    <n v="4"/>
    <s v="Cash"/>
    <n v="80"/>
  </r>
  <r>
    <d v="2025-07-10T00:00:00"/>
    <x v="31"/>
    <x v="1"/>
    <n v="1"/>
    <s v="Square"/>
    <n v="20"/>
  </r>
  <r>
    <d v="2025-07-10T00:00:00"/>
    <x v="31"/>
    <x v="1"/>
    <n v="1"/>
    <s v="Square"/>
    <n v="20"/>
  </r>
  <r>
    <d v="2025-07-10T00:00:00"/>
    <x v="43"/>
    <x v="1"/>
    <n v="1"/>
    <s v="Square"/>
    <n v="20"/>
  </r>
  <r>
    <d v="2025-07-10T00:00:00"/>
    <x v="43"/>
    <x v="0"/>
    <n v="1"/>
    <s v="Square"/>
    <n v="100"/>
  </r>
  <r>
    <d v="2025-07-10T00:00:00"/>
    <x v="43"/>
    <x v="1"/>
    <n v="1"/>
    <s v="Square"/>
    <n v="20"/>
  </r>
  <r>
    <d v="2025-07-10T00:00:00"/>
    <x v="43"/>
    <x v="1"/>
    <n v="1"/>
    <s v="Square"/>
    <n v="20"/>
  </r>
  <r>
    <d v="2025-07-10T00:00:00"/>
    <x v="43"/>
    <x v="1"/>
    <n v="1"/>
    <s v="Square"/>
    <n v="20"/>
  </r>
  <r>
    <d v="2025-07-10T00:00:00"/>
    <x v="32"/>
    <x v="1"/>
    <n v="2"/>
    <s v="Square"/>
    <n v="40"/>
  </r>
  <r>
    <d v="2025-07-10T00:00:00"/>
    <x v="33"/>
    <x v="1"/>
    <n v="7"/>
    <s v="Cash"/>
    <n v="140"/>
  </r>
  <r>
    <d v="2025-07-10T00:00:00"/>
    <x v="33"/>
    <x v="1"/>
    <n v="1"/>
    <s v="Square"/>
    <n v="20"/>
  </r>
  <r>
    <d v="2025-07-10T00:00:00"/>
    <x v="34"/>
    <x v="1"/>
    <n v="1"/>
    <s v="Square"/>
    <n v="20"/>
  </r>
  <r>
    <d v="2025-07-10T00:00:00"/>
    <x v="34"/>
    <x v="1"/>
    <n v="7"/>
    <s v="Cash"/>
    <n v="140"/>
  </r>
  <r>
    <d v="2025-07-10T00:00:00"/>
    <x v="34"/>
    <x v="1"/>
    <n v="1"/>
    <s v="Square"/>
    <n v="20"/>
  </r>
  <r>
    <d v="2025-07-10T00:00:00"/>
    <x v="34"/>
    <x v="1"/>
    <n v="1"/>
    <s v="Square"/>
    <n v="20"/>
  </r>
  <r>
    <d v="2025-07-10T00:00:00"/>
    <x v="35"/>
    <x v="1"/>
    <n v="22"/>
    <s v="Cash"/>
    <n v="440"/>
  </r>
  <r>
    <d v="2025-07-10T00:00:00"/>
    <x v="35"/>
    <x v="1"/>
    <n v="1"/>
    <s v="Square"/>
    <n v="20"/>
  </r>
  <r>
    <d v="2025-07-10T00:00:00"/>
    <x v="36"/>
    <x v="1"/>
    <n v="6"/>
    <s v="Cash"/>
    <n v="120"/>
  </r>
  <r>
    <d v="2025-07-11T00:00:00"/>
    <x v="5"/>
    <x v="1"/>
    <n v="1"/>
    <s v="Square"/>
    <n v="20"/>
  </r>
  <r>
    <d v="2025-07-11T00:00:00"/>
    <x v="7"/>
    <x v="1"/>
    <n v="1"/>
    <s v="Square"/>
    <n v="20"/>
  </r>
  <r>
    <d v="2025-07-11T00:00:00"/>
    <x v="40"/>
    <x v="1"/>
    <n v="1"/>
    <s v="Square"/>
    <n v="20"/>
  </r>
  <r>
    <d v="2025-07-11T00:00:00"/>
    <x v="40"/>
    <x v="1"/>
    <n v="1"/>
    <s v="Square"/>
    <n v="20"/>
  </r>
  <r>
    <d v="2025-07-11T00:00:00"/>
    <x v="40"/>
    <x v="1"/>
    <n v="1"/>
    <s v="Square"/>
    <n v="20"/>
  </r>
  <r>
    <d v="2025-07-11T00:00:00"/>
    <x v="40"/>
    <x v="1"/>
    <n v="1"/>
    <s v="Square"/>
    <n v="20"/>
  </r>
  <r>
    <d v="2025-07-11T00:00:00"/>
    <x v="40"/>
    <x v="1"/>
    <n v="1"/>
    <s v="Square"/>
    <n v="20"/>
  </r>
  <r>
    <d v="2025-07-11T00:00:00"/>
    <x v="18"/>
    <x v="1"/>
    <n v="1"/>
    <s v="Square"/>
    <n v="20"/>
  </r>
  <r>
    <d v="2025-07-11T00:00:00"/>
    <x v="18"/>
    <x v="1"/>
    <n v="1"/>
    <s v="Square"/>
    <n v="20"/>
  </r>
  <r>
    <d v="2025-07-11T00:00:00"/>
    <x v="20"/>
    <x v="1"/>
    <n v="1"/>
    <s v="Square"/>
    <n v="20"/>
  </r>
  <r>
    <d v="2025-07-11T00:00:00"/>
    <x v="53"/>
    <x v="1"/>
    <n v="1"/>
    <s v="Square"/>
    <n v="20"/>
  </r>
  <r>
    <d v="2025-07-11T00:00:00"/>
    <x v="25"/>
    <x v="1"/>
    <n v="1"/>
    <s v="Square"/>
    <n v="20"/>
  </r>
  <r>
    <d v="2025-07-11T00:00:00"/>
    <x v="26"/>
    <x v="1"/>
    <n v="1"/>
    <s v="Square"/>
    <n v="20"/>
  </r>
  <r>
    <d v="2025-07-11T00:00:00"/>
    <x v="33"/>
    <x v="1"/>
    <n v="1"/>
    <s v="Square"/>
    <n v="20"/>
  </r>
  <r>
    <d v="2025-07-12T00:00:00"/>
    <x v="1"/>
    <x v="1"/>
    <n v="3"/>
    <s v="Cash"/>
    <n v="60"/>
  </r>
  <r>
    <d v="2025-07-12T00:00:00"/>
    <x v="1"/>
    <x v="1"/>
    <n v="2"/>
    <s v="Square"/>
    <n v="100"/>
  </r>
  <r>
    <d v="2025-07-12T00:00:00"/>
    <x v="1"/>
    <x v="1"/>
    <n v="8"/>
    <s v="Cash"/>
    <n v="160"/>
  </r>
  <r>
    <d v="2025-07-12T00:00:00"/>
    <x v="1"/>
    <x v="1"/>
    <n v="3"/>
    <s v="Cash"/>
    <n v="60"/>
  </r>
  <r>
    <d v="2025-07-12T00:00:00"/>
    <x v="1"/>
    <x v="1"/>
    <n v="1"/>
    <s v="Square"/>
    <n v="20"/>
  </r>
  <r>
    <d v="2025-07-12T00:00:00"/>
    <x v="54"/>
    <x v="1"/>
    <n v="1"/>
    <s v="Square"/>
    <n v="20"/>
  </r>
  <r>
    <d v="2025-07-12T00:00:00"/>
    <x v="54"/>
    <x v="1"/>
    <n v="1"/>
    <s v="Square"/>
    <n v="20"/>
  </r>
  <r>
    <d v="2025-07-12T00:00:00"/>
    <x v="54"/>
    <x v="1"/>
    <n v="1"/>
    <s v="Square"/>
    <n v="20"/>
  </r>
  <r>
    <d v="2025-07-12T00:00:00"/>
    <x v="54"/>
    <x v="1"/>
    <n v="1"/>
    <s v="Square"/>
    <n v="20"/>
  </r>
  <r>
    <d v="2025-07-12T00:00:00"/>
    <x v="9"/>
    <x v="1"/>
    <n v="1"/>
    <s v="Square"/>
    <n v="20"/>
  </r>
  <r>
    <d v="2025-07-12T00:00:00"/>
    <x v="9"/>
    <x v="1"/>
    <n v="1"/>
    <s v="Square"/>
    <n v="20"/>
  </r>
  <r>
    <d v="2025-07-12T00:00:00"/>
    <x v="11"/>
    <x v="1"/>
    <n v="1"/>
    <s v="Square"/>
    <n v="20"/>
  </r>
  <r>
    <d v="2025-07-12T00:00:00"/>
    <x v="11"/>
    <x v="1"/>
    <n v="1"/>
    <s v="Square"/>
    <n v="20"/>
  </r>
  <r>
    <d v="2025-07-12T00:00:00"/>
    <x v="11"/>
    <x v="1"/>
    <n v="1"/>
    <s v="Square"/>
    <n v="20"/>
  </r>
  <r>
    <d v="2025-07-12T00:00:00"/>
    <x v="11"/>
    <x v="1"/>
    <n v="1"/>
    <s v="Square"/>
    <n v="20"/>
  </r>
  <r>
    <d v="2025-07-12T00:00:00"/>
    <x v="42"/>
    <x v="1"/>
    <n v="2"/>
    <s v="Square"/>
    <n v="40"/>
  </r>
  <r>
    <d v="2025-07-12T00:00:00"/>
    <x v="42"/>
    <x v="1"/>
    <n v="2"/>
    <s v="Square"/>
    <n v="40"/>
  </r>
  <r>
    <d v="2025-07-12T00:00:00"/>
    <x v="13"/>
    <x v="1"/>
    <n v="3"/>
    <s v="Cash"/>
    <n v="60"/>
  </r>
  <r>
    <d v="2025-07-12T00:00:00"/>
    <x v="13"/>
    <x v="1"/>
    <n v="3"/>
    <s v="Square"/>
    <n v="140"/>
  </r>
  <r>
    <d v="2025-07-12T00:00:00"/>
    <x v="13"/>
    <x v="1"/>
    <n v="2"/>
    <s v="Cash"/>
    <n v="20"/>
  </r>
  <r>
    <d v="2025-07-12T00:00:00"/>
    <x v="13"/>
    <x v="1"/>
    <n v="2"/>
    <s v="Square"/>
    <n v="40"/>
  </r>
  <r>
    <d v="2025-07-12T00:00:00"/>
    <x v="15"/>
    <x v="1"/>
    <n v="3"/>
    <s v="Square"/>
    <n v="60"/>
  </r>
  <r>
    <d v="2025-07-12T00:00:00"/>
    <x v="15"/>
    <x v="1"/>
    <n v="3"/>
    <s v="Cash"/>
    <n v="60"/>
  </r>
  <r>
    <d v="2025-07-12T00:00:00"/>
    <x v="15"/>
    <x v="1"/>
    <n v="1"/>
    <s v="Cash"/>
    <n v="20"/>
  </r>
  <r>
    <d v="2025-07-12T00:00:00"/>
    <x v="15"/>
    <x v="1"/>
    <n v="2"/>
    <s v="Square"/>
    <n v="20"/>
  </r>
  <r>
    <d v="2025-07-12T00:00:00"/>
    <x v="45"/>
    <x v="1"/>
    <n v="2"/>
    <s v="Square"/>
    <n v="40"/>
  </r>
  <r>
    <d v="2025-07-12T00:00:00"/>
    <x v="45"/>
    <x v="1"/>
    <n v="3"/>
    <s v="Cash"/>
    <n v="60"/>
  </r>
  <r>
    <d v="2025-07-12T00:00:00"/>
    <x v="45"/>
    <x v="1"/>
    <n v="3"/>
    <s v="Square"/>
    <n v="60"/>
  </r>
  <r>
    <d v="2025-07-12T00:00:00"/>
    <x v="23"/>
    <x v="1"/>
    <n v="6"/>
    <s v="Cash"/>
    <n v="120"/>
  </r>
  <r>
    <d v="2025-07-12T00:00:00"/>
    <x v="23"/>
    <x v="1"/>
    <n v="7"/>
    <s v="Square"/>
    <n v="140"/>
  </r>
  <r>
    <d v="2025-07-12T00:00:00"/>
    <x v="24"/>
    <x v="1"/>
    <n v="1"/>
    <s v="Square"/>
    <n v="20"/>
  </r>
  <r>
    <d v="2025-07-12T00:00:00"/>
    <x v="24"/>
    <x v="1"/>
    <n v="1"/>
    <s v="Square"/>
    <n v="20"/>
  </r>
  <r>
    <d v="2025-07-12T00:00:00"/>
    <x v="48"/>
    <x v="1"/>
    <n v="1"/>
    <s v="Square"/>
    <n v="20"/>
  </r>
  <r>
    <d v="2025-07-12T00:00:00"/>
    <x v="32"/>
    <x v="1"/>
    <n v="1"/>
    <s v="Square"/>
    <n v="20"/>
  </r>
  <r>
    <d v="2025-07-12T00:00:00"/>
    <x v="32"/>
    <x v="1"/>
    <n v="1"/>
    <s v="Square"/>
    <n v="20"/>
  </r>
  <r>
    <d v="2025-07-13T00:00:00"/>
    <x v="0"/>
    <x v="1"/>
    <n v="13"/>
    <s v="Cash"/>
    <n v="260"/>
  </r>
  <r>
    <d v="2025-07-13T00:00:00"/>
    <x v="0"/>
    <x v="1"/>
    <n v="16"/>
    <s v="Cash"/>
    <n v="320"/>
  </r>
  <r>
    <d v="2025-07-13T00:00:00"/>
    <x v="55"/>
    <x v="1"/>
    <n v="5"/>
    <s v="Venmo"/>
    <n v="100"/>
  </r>
  <r>
    <d v="2025-07-13T00:00:00"/>
    <x v="3"/>
    <x v="1"/>
    <n v="1"/>
    <s v="Square"/>
    <n v="20"/>
  </r>
  <r>
    <d v="2025-07-13T00:00:00"/>
    <x v="5"/>
    <x v="1"/>
    <n v="1"/>
    <s v="Square"/>
    <n v="20"/>
  </r>
  <r>
    <d v="2025-07-13T00:00:00"/>
    <x v="54"/>
    <x v="1"/>
    <n v="12"/>
    <s v="Cash"/>
    <n v="240"/>
  </r>
  <r>
    <d v="2025-07-13T00:00:00"/>
    <x v="54"/>
    <x v="1"/>
    <n v="1"/>
    <s v="Square"/>
    <n v="20"/>
  </r>
  <r>
    <d v="2025-07-13T00:00:00"/>
    <x v="54"/>
    <x v="1"/>
    <n v="11"/>
    <s v="Square"/>
    <n v="220"/>
  </r>
  <r>
    <d v="2025-07-13T00:00:00"/>
    <x v="9"/>
    <x v="1"/>
    <n v="1"/>
    <s v="Square"/>
    <n v="20"/>
  </r>
  <r>
    <d v="2025-07-13T00:00:00"/>
    <x v="42"/>
    <x v="1"/>
    <n v="1"/>
    <s v="Square"/>
    <n v="20"/>
  </r>
  <r>
    <d v="2025-07-13T00:00:00"/>
    <x v="20"/>
    <x v="1"/>
    <n v="1"/>
    <s v="Square"/>
    <n v="20"/>
  </r>
  <r>
    <d v="2025-07-13T00:00:00"/>
    <x v="23"/>
    <x v="1"/>
    <n v="1"/>
    <s v="Square"/>
    <n v="20"/>
  </r>
  <r>
    <d v="2025-07-13T00:00:00"/>
    <x v="23"/>
    <x v="1"/>
    <n v="1"/>
    <s v="Square"/>
    <n v="20"/>
  </r>
  <r>
    <d v="2025-07-13T00:00:00"/>
    <x v="24"/>
    <x v="1"/>
    <n v="1"/>
    <s v="Square"/>
    <n v="20"/>
  </r>
  <r>
    <d v="2025-07-13T00:00:00"/>
    <x v="48"/>
    <x v="1"/>
    <n v="13"/>
    <s v="Cash"/>
    <n v="260"/>
  </r>
  <r>
    <d v="2025-07-13T00:00:00"/>
    <x v="48"/>
    <x v="0"/>
    <n v="1"/>
    <s v="Cash"/>
    <n v="10"/>
  </r>
  <r>
    <d v="2025-07-13T00:00:00"/>
    <x v="48"/>
    <x v="1"/>
    <n v="2"/>
    <s v="Venmo"/>
    <n v="20"/>
  </r>
  <r>
    <d v="2025-07-13T00:00:00"/>
    <x v="48"/>
    <x v="1"/>
    <n v="2"/>
    <s v="Square"/>
    <n v="40"/>
  </r>
  <r>
    <d v="2025-07-13T00:00:00"/>
    <x v="48"/>
    <x v="1"/>
    <n v="1"/>
    <s v="Cash"/>
    <n v="20"/>
  </r>
  <r>
    <d v="2025-07-13T00:00:00"/>
    <x v="48"/>
    <x v="0"/>
    <n v="1"/>
    <s v="Cash"/>
    <n v="24"/>
  </r>
  <r>
    <d v="2025-07-13T00:00:00"/>
    <x v="53"/>
    <x v="1"/>
    <n v="1"/>
    <s v="Square"/>
    <n v="20"/>
  </r>
  <r>
    <d v="2025-07-13T00:00:00"/>
    <x v="29"/>
    <x v="1"/>
    <n v="1"/>
    <s v="Square"/>
    <n v="20"/>
  </r>
  <r>
    <d v="2025-07-13T00:00:00"/>
    <x v="29"/>
    <x v="1"/>
    <n v="2"/>
    <s v="Square"/>
    <n v="40"/>
  </r>
  <r>
    <d v="2025-07-13T00:00:00"/>
    <x v="29"/>
    <x v="1"/>
    <n v="3"/>
    <s v="Square"/>
    <n v="60"/>
  </r>
  <r>
    <d v="2025-07-13T00:00:00"/>
    <x v="56"/>
    <x v="1"/>
    <n v="1"/>
    <s v="Square"/>
    <n v="20"/>
  </r>
  <r>
    <d v="2025-07-13T00:00:00"/>
    <x v="56"/>
    <x v="1"/>
    <n v="1"/>
    <s v="Square"/>
    <n v="20"/>
  </r>
  <r>
    <d v="2025-07-13T00:00:00"/>
    <x v="56"/>
    <x v="1"/>
    <n v="1"/>
    <s v="Square"/>
    <n v="20"/>
  </r>
  <r>
    <d v="2025-07-13T00:00:00"/>
    <x v="56"/>
    <x v="1"/>
    <n v="1"/>
    <s v="Square"/>
    <n v="20"/>
  </r>
  <r>
    <d v="2025-07-13T00:00:00"/>
    <x v="10"/>
    <x v="1"/>
    <n v="3"/>
    <s v="Square"/>
    <n v="60"/>
  </r>
  <r>
    <d v="2025-07-13T00:00:00"/>
    <x v="57"/>
    <x v="1"/>
    <n v="1"/>
    <s v="Square"/>
    <n v="20"/>
  </r>
  <r>
    <d v="2025-07-13T00:00:00"/>
    <x v="58"/>
    <x v="1"/>
    <n v="1"/>
    <s v="Square"/>
    <n v="20"/>
  </r>
  <r>
    <d v="2025-07-14T00:00:00"/>
    <x v="5"/>
    <x v="1"/>
    <n v="1"/>
    <s v="Square"/>
    <n v="20"/>
  </r>
  <r>
    <d v="2025-07-14T00:00:00"/>
    <x v="42"/>
    <x v="1"/>
    <n v="1"/>
    <s v="Square"/>
    <n v="20"/>
  </r>
  <r>
    <d v="2025-07-14T00:00:00"/>
    <x v="40"/>
    <x v="1"/>
    <n v="1"/>
    <s v="Square"/>
    <n v="20"/>
  </r>
  <r>
    <d v="2025-07-14T00:00:00"/>
    <x v="40"/>
    <x v="1"/>
    <n v="2"/>
    <s v="Square"/>
    <n v="40"/>
  </r>
  <r>
    <d v="2025-07-14T00:00:00"/>
    <x v="59"/>
    <x v="1"/>
    <n v="1"/>
    <s v="Square"/>
    <n v="20"/>
  </r>
  <r>
    <d v="2025-07-14T00:00:00"/>
    <x v="18"/>
    <x v="1"/>
    <n v="1"/>
    <s v="Square"/>
    <n v="20"/>
  </r>
  <r>
    <d v="2025-07-14T00:00:00"/>
    <x v="23"/>
    <x v="1"/>
    <n v="2"/>
    <s v="Square"/>
    <n v="40"/>
  </r>
  <r>
    <d v="2025-07-14T00:00:00"/>
    <x v="52"/>
    <x v="1"/>
    <n v="8"/>
    <s v="Square"/>
    <n v="160"/>
  </r>
  <r>
    <d v="2025-07-14T00:00:00"/>
    <x v="60"/>
    <x v="1"/>
    <n v="1"/>
    <s v="Square"/>
    <n v="20"/>
  </r>
  <r>
    <d v="2025-07-14T21:46:28"/>
    <x v="5"/>
    <x v="1"/>
    <n v="3"/>
    <s v="Cash"/>
    <n v="60"/>
  </r>
  <r>
    <d v="2025-07-14T21:48:50"/>
    <x v="33"/>
    <x v="1"/>
    <n v="1"/>
    <s v="Cash"/>
    <n v="20"/>
  </r>
  <r>
    <d v="2025-07-15T00:00:00"/>
    <x v="44"/>
    <x v="1"/>
    <n v="1"/>
    <s v="Square"/>
    <n v="20"/>
  </r>
  <r>
    <d v="2025-07-15T00:00:00"/>
    <x v="42"/>
    <x v="1"/>
    <n v="1"/>
    <s v="Square"/>
    <n v="20"/>
  </r>
  <r>
    <d v="2025-07-15T00:00:00"/>
    <x v="42"/>
    <x v="1"/>
    <n v="1"/>
    <s v="Square"/>
    <n v="20"/>
  </r>
  <r>
    <d v="2025-07-15T00:00:00"/>
    <x v="42"/>
    <x v="1"/>
    <n v="1"/>
    <s v="Square"/>
    <n v="20"/>
  </r>
  <r>
    <d v="2025-07-15T00:00:00"/>
    <x v="40"/>
    <x v="1"/>
    <n v="1"/>
    <s v="Square"/>
    <n v="20"/>
  </r>
  <r>
    <d v="2025-07-15T00:00:00"/>
    <x v="45"/>
    <x v="1"/>
    <n v="1"/>
    <s v="Square"/>
    <n v="20"/>
  </r>
  <r>
    <d v="2025-07-15T00:00:00"/>
    <x v="48"/>
    <x v="1"/>
    <n v="1"/>
    <s v="Square"/>
    <n v="20"/>
  </r>
  <r>
    <d v="2025-07-16T00:00:00"/>
    <x v="34"/>
    <x v="0"/>
    <n v="1"/>
    <s v="Cash"/>
    <n v="20"/>
  </r>
  <r>
    <d v="2025-07-16T17:23:41"/>
    <x v="32"/>
    <x v="1"/>
    <n v="6"/>
    <s v="Cash"/>
    <n v="120"/>
  </r>
  <r>
    <d v="2025-07-16T17:24:39"/>
    <x v="1"/>
    <x v="1"/>
    <n v="11"/>
    <s v="Cash"/>
    <n v="220"/>
  </r>
  <r>
    <d v="2025-07-16T17:25:22"/>
    <x v="41"/>
    <x v="1"/>
    <n v="4"/>
    <s v="Cash"/>
    <n v="80"/>
  </r>
  <r>
    <d v="2025-07-16T17:26:25"/>
    <x v="34"/>
    <x v="1"/>
    <n v="5"/>
    <s v="Cash"/>
    <n v="100"/>
  </r>
  <r>
    <d v="2025-07-16T17:28:02"/>
    <x v="26"/>
    <x v="1"/>
    <n v="6"/>
    <s v="Cash"/>
    <n v="120"/>
  </r>
  <r>
    <d v="2025-07-16T17:29:33"/>
    <x v="3"/>
    <x v="1"/>
    <n v="12"/>
    <s v="Cash"/>
    <n v="240"/>
  </r>
  <r>
    <d v="2025-07-17T00:00:00"/>
    <x v="61"/>
    <x v="1"/>
    <n v="1"/>
    <s v="Square"/>
    <n v="20"/>
  </r>
  <r>
    <d v="2025-07-17T00:00:00"/>
    <x v="42"/>
    <x v="1"/>
    <n v="8"/>
    <s v="Square"/>
    <n v="160"/>
  </r>
  <r>
    <d v="2025-07-17T00:00:00"/>
    <x v="42"/>
    <x v="1"/>
    <n v="1"/>
    <s v="Square"/>
    <n v="20"/>
  </r>
  <r>
    <d v="2025-07-17T00:00:00"/>
    <x v="42"/>
    <x v="1"/>
    <n v="1"/>
    <s v="Square"/>
    <n v="20"/>
  </r>
  <r>
    <d v="2025-07-17T00:00:00"/>
    <x v="20"/>
    <x v="1"/>
    <n v="5"/>
    <s v="Square"/>
    <n v="100"/>
  </r>
  <r>
    <d v="2025-07-19T00:00:00"/>
    <x v="62"/>
    <x v="1"/>
    <n v="1"/>
    <s v="Square"/>
    <n v="20"/>
  </r>
  <r>
    <d v="2025-07-19T00:00:00"/>
    <x v="62"/>
    <x v="1"/>
    <n v="7"/>
    <s v="Cash"/>
    <n v="140"/>
  </r>
  <r>
    <d v="2025-07-19T00:00:00"/>
    <x v="5"/>
    <x v="1"/>
    <n v="8"/>
    <s v="Cash"/>
    <n v="160"/>
  </r>
  <r>
    <d v="2025-07-19T00:00:00"/>
    <x v="5"/>
    <x v="1"/>
    <n v="1"/>
    <s v="Cash"/>
    <n v="10"/>
  </r>
  <r>
    <d v="2025-07-19T00:00:00"/>
    <x v="40"/>
    <x v="1"/>
    <n v="1"/>
    <s v="Square"/>
    <n v="20"/>
  </r>
  <r>
    <d v="2025-07-19T00:00:00"/>
    <x v="63"/>
    <x v="1"/>
    <n v="4"/>
    <s v="Cash"/>
    <n v="80"/>
  </r>
  <r>
    <d v="2025-07-19T00:00:00"/>
    <x v="24"/>
    <x v="1"/>
    <n v="5"/>
    <s v="Square"/>
    <n v="100"/>
  </r>
  <r>
    <d v="2025-07-19T00:00:00"/>
    <x v="24"/>
    <x v="1"/>
    <n v="2"/>
    <s v="Cash"/>
    <n v="40"/>
  </r>
  <r>
    <d v="2025-07-19T00:00:00"/>
    <x v="26"/>
    <x v="1"/>
    <n v="3"/>
    <s v="Cash"/>
    <n v="60"/>
  </r>
  <r>
    <d v="2025-07-19T00:00:00"/>
    <x v="26"/>
    <x v="1"/>
    <n v="1"/>
    <s v="Square"/>
    <n v="20"/>
  </r>
  <r>
    <d v="2025-07-19T00:00:00"/>
    <x v="26"/>
    <x v="1"/>
    <n v="7"/>
    <s v="Cash"/>
    <n v="140"/>
  </r>
  <r>
    <d v="2025-07-19T00:00:00"/>
    <x v="29"/>
    <x v="1"/>
    <n v="1"/>
    <s v="Square"/>
    <n v="20"/>
  </r>
  <r>
    <d v="2025-07-19T00:00:00"/>
    <x v="29"/>
    <x v="1"/>
    <n v="4"/>
    <s v="Square"/>
    <n v="80"/>
  </r>
  <r>
    <d v="2025-07-19T00:00:00"/>
    <x v="33"/>
    <x v="0"/>
    <n v="1"/>
    <s v="Square"/>
    <n v="5"/>
  </r>
  <r>
    <d v="2025-07-19T00:00:00"/>
    <x v="33"/>
    <x v="1"/>
    <n v="9"/>
    <s v="Cash"/>
    <n v="180"/>
  </r>
  <r>
    <d v="2025-07-20T00:00:00"/>
    <x v="5"/>
    <x v="1"/>
    <n v="1"/>
    <s v="Square"/>
    <n v="20"/>
  </r>
  <r>
    <d v="2025-07-20T00:00:00"/>
    <x v="12"/>
    <x v="1"/>
    <n v="1"/>
    <s v="Square"/>
    <n v="20"/>
  </r>
  <r>
    <d v="2025-07-20T00:00:00"/>
    <x v="12"/>
    <x v="1"/>
    <n v="1"/>
    <s v="Square"/>
    <n v="20"/>
  </r>
  <r>
    <d v="2025-07-20T00:00:00"/>
    <x v="29"/>
    <x v="1"/>
    <n v="1"/>
    <s v="Square"/>
    <n v="20"/>
  </r>
  <r>
    <d v="2025-07-20T00:00:00"/>
    <x v="29"/>
    <x v="1"/>
    <n v="2"/>
    <s v="Square"/>
    <n v="40"/>
  </r>
  <r>
    <d v="2025-07-21T00:00:00"/>
    <x v="7"/>
    <x v="1"/>
    <n v="1"/>
    <s v="Square"/>
    <n v="20"/>
  </r>
  <r>
    <d v="2025-07-21T00:00:00"/>
    <x v="40"/>
    <x v="1"/>
    <n v="1"/>
    <s v="Square"/>
    <n v="20"/>
  </r>
  <r>
    <d v="2025-07-21T00:00:00"/>
    <x v="18"/>
    <x v="1"/>
    <n v="1"/>
    <s v="Square"/>
    <n v="20"/>
  </r>
  <r>
    <d v="2025-07-21T00:00:00"/>
    <x v="64"/>
    <x v="1"/>
    <n v="1"/>
    <s v="Square"/>
    <n v="20"/>
  </r>
  <r>
    <d v="2025-07-21T00:00:00"/>
    <x v="30"/>
    <x v="1"/>
    <n v="13"/>
    <s v="Square"/>
    <n v="260"/>
  </r>
  <r>
    <d v="2025-07-22T00:00:00"/>
    <x v="40"/>
    <x v="1"/>
    <n v="1"/>
    <s v="Square"/>
    <n v="20"/>
  </r>
  <r>
    <d v="2025-07-22T00:00:00"/>
    <x v="40"/>
    <x v="1"/>
    <n v="1"/>
    <s v="Square"/>
    <n v="20"/>
  </r>
  <r>
    <d v="2025-07-22T00:00:00"/>
    <x v="40"/>
    <x v="1"/>
    <n v="1"/>
    <s v="Square"/>
    <n v="20"/>
  </r>
  <r>
    <d v="2025-07-22T00:00:00"/>
    <x v="40"/>
    <x v="1"/>
    <n v="1"/>
    <s v="Square"/>
    <n v="20"/>
  </r>
  <r>
    <d v="2025-07-22T00:00:00"/>
    <x v="48"/>
    <x v="1"/>
    <n v="1"/>
    <s v="Square"/>
    <n v="20"/>
  </r>
  <r>
    <d v="2025-07-22T00:00:00"/>
    <x v="48"/>
    <x v="1"/>
    <n v="1"/>
    <s v="Square"/>
    <n v="20"/>
  </r>
  <r>
    <d v="2025-07-22T00:00:00"/>
    <x v="48"/>
    <x v="1"/>
    <n v="1"/>
    <s v="Square"/>
    <n v="20"/>
  </r>
  <r>
    <d v="2025-07-23T00:00:00"/>
    <x v="23"/>
    <x v="1"/>
    <n v="9"/>
    <s v="Cash"/>
    <n v="180"/>
  </r>
  <r>
    <d v="2025-07-23T00:00:00"/>
    <x v="24"/>
    <x v="1"/>
    <n v="31"/>
    <s v="Cash"/>
    <n v="620"/>
  </r>
  <r>
    <d v="2025-07-23T00:00:00"/>
    <x v="64"/>
    <x v="1"/>
    <n v="1"/>
    <s v="Square"/>
    <n v="20"/>
  </r>
  <r>
    <d v="2025-07-23T00:00:00"/>
    <x v="30"/>
    <x v="1"/>
    <n v="2"/>
    <s v="Square"/>
    <n v="40"/>
  </r>
  <r>
    <d v="2025-07-24T00:00:00"/>
    <x v="24"/>
    <x v="1"/>
    <n v="2"/>
    <s v="Square"/>
    <n v="40"/>
  </r>
  <r>
    <d v="2025-07-24T00:00:00"/>
    <x v="29"/>
    <x v="1"/>
    <n v="3"/>
    <s v="Square"/>
    <n v="60"/>
  </r>
  <r>
    <d v="2025-07-24T00:00:00"/>
    <x v="43"/>
    <x v="1"/>
    <n v="1"/>
    <s v="Square"/>
    <n v="20"/>
  </r>
  <r>
    <d v="2025-07-25T00:00:00"/>
    <x v="43"/>
    <x v="0"/>
    <n v="1"/>
    <s v="Square"/>
    <n v="100"/>
  </r>
  <r>
    <d v="2025-07-26T00:00:00"/>
    <x v="46"/>
    <x v="1"/>
    <n v="1"/>
    <s v="Square"/>
    <n v="20"/>
  </r>
  <r>
    <d v="2025-07-26T00:00:00"/>
    <x v="43"/>
    <x v="1"/>
    <n v="1"/>
    <s v="Square"/>
    <n v="20"/>
  </r>
  <r>
    <d v="2025-07-27T00:00:00"/>
    <x v="65"/>
    <x v="1"/>
    <n v="1"/>
    <s v="Square"/>
    <n v="20"/>
  </r>
  <r>
    <d v="2025-07-28T00:00:00"/>
    <x v="65"/>
    <x v="1"/>
    <n v="1"/>
    <s v="Square"/>
    <n v="20"/>
  </r>
  <r>
    <d v="2025-07-28T00:00:00"/>
    <x v="40"/>
    <x v="1"/>
    <n v="2"/>
    <s v="Square"/>
    <n v="40"/>
  </r>
  <r>
    <d v="2025-07-28T00:00:00"/>
    <x v="53"/>
    <x v="1"/>
    <n v="1"/>
    <s v="Square"/>
    <n v="20"/>
  </r>
  <r>
    <d v="2025-07-28T00:00:00"/>
    <x v="52"/>
    <x v="1"/>
    <n v="1"/>
    <s v="Square"/>
    <n v="20"/>
  </r>
  <r>
    <d v="2025-07-28T00:00:00"/>
    <x v="52"/>
    <x v="1"/>
    <n v="1"/>
    <s v="Square"/>
    <n v="20"/>
  </r>
  <r>
    <d v="2025-07-30T00:00:00"/>
    <x v="55"/>
    <x v="1"/>
    <n v="10"/>
    <s v="Cash"/>
    <n v="200"/>
  </r>
  <r>
    <d v="2025-07-30T00:00:00"/>
    <x v="66"/>
    <x v="1"/>
    <n v="15"/>
    <s v="Cash"/>
    <n v="300"/>
  </r>
  <r>
    <d v="2025-07-30T00:00:00"/>
    <x v="9"/>
    <x v="1"/>
    <n v="3"/>
    <s v="Cash"/>
    <n v="60"/>
  </r>
  <r>
    <d v="2025-07-30T00:00:00"/>
    <x v="12"/>
    <x v="1"/>
    <n v="3"/>
    <s v="Cash"/>
    <n v="60"/>
  </r>
  <r>
    <d v="2025-07-30T00:00:00"/>
    <x v="13"/>
    <x v="1"/>
    <n v="3"/>
    <s v="Cash"/>
    <n v="60"/>
  </r>
  <r>
    <d v="2025-07-30T00:00:00"/>
    <x v="15"/>
    <x v="1"/>
    <n v="3"/>
    <s v="Cash"/>
    <n v="60"/>
  </r>
  <r>
    <d v="2025-07-30T00:00:00"/>
    <x v="39"/>
    <x v="1"/>
    <n v="12"/>
    <s v="Cash"/>
    <n v="240"/>
  </r>
  <r>
    <d v="2025-07-30T00:00:00"/>
    <x v="51"/>
    <x v="1"/>
    <n v="3"/>
    <s v="Cash"/>
    <n v="60"/>
  </r>
  <r>
    <d v="2025-07-31T00:00:00"/>
    <x v="8"/>
    <x v="1"/>
    <n v="1"/>
    <s v="Square"/>
    <n v="20"/>
  </r>
  <r>
    <d v="2025-07-31T00:00:00"/>
    <x v="8"/>
    <x v="1"/>
    <n v="1"/>
    <s v="Cash"/>
    <n v="20"/>
  </r>
  <r>
    <d v="2025-07-31T00:00:00"/>
    <x v="36"/>
    <x v="1"/>
    <n v="7"/>
    <s v="Cash"/>
    <n v="140"/>
  </r>
  <r>
    <d v="2025-08-01T00:00:00"/>
    <x v="52"/>
    <x v="1"/>
    <n v="15"/>
    <s v="Square"/>
    <n v="300"/>
  </r>
  <r>
    <d v="2025-08-02T00:00:00"/>
    <x v="5"/>
    <x v="1"/>
    <n v="2"/>
    <s v="Square"/>
    <n v="40"/>
  </r>
  <r>
    <d v="2025-08-02T00:00:00"/>
    <x v="11"/>
    <x v="1"/>
    <n v="6"/>
    <s v="Cash"/>
    <n v="120"/>
  </r>
  <r>
    <d v="2025-08-02T00:00:00"/>
    <x v="11"/>
    <x v="1"/>
    <n v="7"/>
    <s v="Square"/>
    <n v="140"/>
  </r>
  <r>
    <d v="2025-08-02T00:00:00"/>
    <x v="26"/>
    <x v="1"/>
    <n v="12"/>
    <s v="Square"/>
    <n v="240"/>
  </r>
  <r>
    <d v="2025-08-02T00:00:00"/>
    <x v="29"/>
    <x v="1"/>
    <n v="1"/>
    <s v="Square"/>
    <n v="20"/>
  </r>
  <r>
    <d v="2025-08-02T00:00:00"/>
    <x v="29"/>
    <x v="1"/>
    <n v="12"/>
    <s v="Cash"/>
    <n v="240"/>
  </r>
  <r>
    <d v="2025-08-02T00:00:00"/>
    <x v="29"/>
    <x v="1"/>
    <n v="1"/>
    <s v="Square"/>
    <n v="20"/>
  </r>
  <r>
    <d v="2025-08-02T00:00:00"/>
    <x v="52"/>
    <x v="1"/>
    <n v="1"/>
    <s v="Cash"/>
    <n v="21"/>
  </r>
  <r>
    <d v="2025-08-02T00:00:00"/>
    <x v="52"/>
    <x v="1"/>
    <n v="12"/>
    <s v="Cash"/>
    <n v="240"/>
  </r>
  <r>
    <d v="2025-08-02T00:00:00"/>
    <x v="52"/>
    <x v="1"/>
    <n v="1"/>
    <s v="Square"/>
    <n v="20"/>
  </r>
  <r>
    <d v="2025-08-02T00:00:00"/>
    <x v="33"/>
    <x v="1"/>
    <n v="2"/>
    <s v="Square"/>
    <n v="40"/>
  </r>
  <r>
    <d v="2025-08-03T00:00:00"/>
    <x v="5"/>
    <x v="1"/>
    <n v="2"/>
    <s v="Cash"/>
    <n v="40"/>
  </r>
  <r>
    <d v="2025-08-03T00:00:00"/>
    <x v="65"/>
    <x v="1"/>
    <n v="1"/>
    <s v="Square"/>
    <n v="20"/>
  </r>
  <r>
    <d v="2025-08-03T00:00:00"/>
    <x v="65"/>
    <x v="1"/>
    <n v="1"/>
    <s v="Square"/>
    <n v="20"/>
  </r>
  <r>
    <d v="2025-08-03T00:00:00"/>
    <x v="65"/>
    <x v="1"/>
    <n v="1"/>
    <s v="Square"/>
    <n v="20"/>
  </r>
  <r>
    <d v="2025-08-03T00:00:00"/>
    <x v="65"/>
    <x v="1"/>
    <n v="1"/>
    <s v="Square"/>
    <n v="20"/>
  </r>
  <r>
    <d v="2025-08-03T00:00:00"/>
    <x v="65"/>
    <x v="1"/>
    <n v="1"/>
    <s v="Square"/>
    <n v="20"/>
  </r>
  <r>
    <d v="2025-08-03T00:00:00"/>
    <x v="65"/>
    <x v="1"/>
    <n v="1"/>
    <s v="Square"/>
    <n v="20"/>
  </r>
  <r>
    <d v="2025-08-03T00:00:00"/>
    <x v="65"/>
    <x v="1"/>
    <n v="1"/>
    <s v="Square"/>
    <n v="20"/>
  </r>
  <r>
    <d v="2025-08-04T00:00:00"/>
    <x v="6"/>
    <x v="1"/>
    <n v="1"/>
    <s v="Square"/>
    <n v="20"/>
  </r>
  <r>
    <d v="2025-08-05T00:00:00"/>
    <x v="65"/>
    <x v="1"/>
    <n v="1"/>
    <s v="Square"/>
    <n v="20"/>
  </r>
  <r>
    <d v="2025-08-06T00:00:00"/>
    <x v="40"/>
    <x v="1"/>
    <n v="1"/>
    <s v="Square"/>
    <n v="20"/>
  </r>
  <r>
    <d v="2025-08-06T00:00:00"/>
    <x v="12"/>
    <x v="1"/>
    <n v="1"/>
    <s v="Square"/>
    <n v="20"/>
  </r>
  <r>
    <d v="2025-08-06T00:00:00"/>
    <x v="42"/>
    <x v="1"/>
    <n v="11"/>
    <s v="Square"/>
    <n v="220"/>
  </r>
  <r>
    <d v="2025-08-06T00:00:00"/>
    <x v="23"/>
    <x v="1"/>
    <n v="2"/>
    <s v="Cash"/>
    <n v="40"/>
  </r>
  <r>
    <d v="2025-08-07T00:00:00"/>
    <x v="67"/>
    <x v="1"/>
    <n v="15"/>
    <s v="Square"/>
    <n v="300"/>
  </r>
  <r>
    <d v="2025-08-07T00:00:00"/>
    <x v="58"/>
    <x v="1"/>
    <n v="1"/>
    <s v="Square"/>
    <n v="20"/>
  </r>
  <r>
    <d v="2025-08-07T00:00:00"/>
    <x v="57"/>
    <x v="1"/>
    <n v="1"/>
    <s v="Square"/>
    <n v="20"/>
  </r>
  <r>
    <d v="2025-08-07T00:00:00"/>
    <x v="57"/>
    <x v="1"/>
    <n v="1"/>
    <s v="Square"/>
    <n v="20"/>
  </r>
  <r>
    <d v="2025-08-07T00:00:00"/>
    <x v="57"/>
    <x v="1"/>
    <n v="1"/>
    <s v="Square"/>
    <n v="20"/>
  </r>
  <r>
    <d v="2025-08-07T00:00:00"/>
    <x v="57"/>
    <x v="1"/>
    <n v="1"/>
    <s v="Square"/>
    <n v="20"/>
  </r>
  <r>
    <d v="2025-08-07T00:00:00"/>
    <x v="58"/>
    <x v="1"/>
    <n v="1"/>
    <s v="Square"/>
    <n v="20"/>
  </r>
  <r>
    <d v="2025-08-08T00:00:00"/>
    <x v="19"/>
    <x v="1"/>
    <n v="1"/>
    <s v="Square"/>
    <n v="20"/>
  </r>
  <r>
    <d v="2025-08-08T00:00:00"/>
    <x v="58"/>
    <x v="1"/>
    <n v="1"/>
    <s v="Square"/>
    <n v="20"/>
  </r>
  <r>
    <d v="2025-08-08T00:00:00"/>
    <x v="20"/>
    <x v="1"/>
    <n v="2"/>
    <s v="Square"/>
    <n v="40"/>
  </r>
  <r>
    <d v="2025-08-09T00:00:00"/>
    <x v="28"/>
    <x v="1"/>
    <n v="1"/>
    <s v="Square"/>
    <n v="20"/>
  </r>
  <r>
    <d v="2025-08-09T00:00:00"/>
    <x v="28"/>
    <x v="1"/>
    <n v="2"/>
    <s v="Square"/>
    <n v="40"/>
  </r>
  <r>
    <d v="2025-08-09T00:00:00"/>
    <x v="28"/>
    <x v="1"/>
    <n v="1"/>
    <s v="Square"/>
    <n v="20"/>
  </r>
  <r>
    <d v="2025-08-09T00:00:00"/>
    <x v="28"/>
    <x v="1"/>
    <n v="1"/>
    <s v="Square"/>
    <n v="20"/>
  </r>
  <r>
    <d v="2025-08-09T00:00:00"/>
    <x v="68"/>
    <x v="1"/>
    <n v="1"/>
    <s v="Square"/>
    <n v="20"/>
  </r>
  <r>
    <d v="2025-08-09T00:00:00"/>
    <x v="19"/>
    <x v="1"/>
    <n v="1"/>
    <s v="Square"/>
    <n v="20"/>
  </r>
  <r>
    <d v="2025-08-10T00:00:00"/>
    <x v="15"/>
    <x v="1"/>
    <n v="1"/>
    <s v="Square"/>
    <n v="20"/>
  </r>
  <r>
    <d v="2025-08-10T00:00:00"/>
    <x v="55"/>
    <x v="1"/>
    <n v="1"/>
    <s v="Square"/>
    <n v="20"/>
  </r>
  <r>
    <d v="2025-08-10T00:00:00"/>
    <x v="55"/>
    <x v="1"/>
    <n v="1"/>
    <s v="Square"/>
    <n v="20"/>
  </r>
  <r>
    <d v="2025-08-10T00:00:00"/>
    <x v="55"/>
    <x v="1"/>
    <n v="1"/>
    <s v="Square"/>
    <n v="20"/>
  </r>
  <r>
    <d v="2025-08-10T00:00:00"/>
    <x v="55"/>
    <x v="1"/>
    <n v="1.75"/>
    <s v="Square"/>
    <n v="35"/>
  </r>
  <r>
    <d v="2025-08-10T00:00:00"/>
    <x v="55"/>
    <x v="1"/>
    <n v="1"/>
    <s v="Square"/>
    <n v="20"/>
  </r>
  <r>
    <d v="2025-08-10T00:00:00"/>
    <x v="55"/>
    <x v="1"/>
    <n v="0.5"/>
    <s v="Square"/>
    <n v="10"/>
  </r>
  <r>
    <d v="2025-08-10T00:00:00"/>
    <x v="55"/>
    <x v="1"/>
    <n v="10.75"/>
    <s v="Cash"/>
    <n v="215"/>
  </r>
  <r>
    <d v="2025-08-11T00:00:00"/>
    <x v="24"/>
    <x v="1"/>
    <n v="1"/>
    <s v="Square"/>
    <n v="20"/>
  </r>
  <r>
    <d v="2025-08-11T00:00:00"/>
    <x v="40"/>
    <x v="1"/>
    <n v="1"/>
    <s v="Square"/>
    <n v="20"/>
  </r>
  <r>
    <d v="2025-08-11T00:00:00"/>
    <x v="6"/>
    <x v="1"/>
    <n v="1"/>
    <s v="Square"/>
    <n v="20"/>
  </r>
  <r>
    <d v="2025-08-12T00:00:00"/>
    <x v="29"/>
    <x v="1"/>
    <n v="14"/>
    <s v="Square"/>
    <n v="280"/>
  </r>
  <r>
    <d v="2025-08-12T00:00:00"/>
    <x v="29"/>
    <x v="1"/>
    <n v="1"/>
    <s v="Square"/>
    <n v="280"/>
  </r>
  <r>
    <d v="2025-08-13T00:00:00"/>
    <x v="69"/>
    <x v="1"/>
    <n v="8"/>
    <s v="Cash"/>
    <n v="160"/>
  </r>
  <r>
    <d v="2025-08-13T00:00:00"/>
    <x v="64"/>
    <x v="1"/>
    <n v="7"/>
    <s v="Cash"/>
    <n v="140"/>
  </r>
  <r>
    <d v="2025-08-13T00:00:00"/>
    <x v="64"/>
    <x v="0"/>
    <n v="1"/>
    <s v="Cash"/>
    <n v="120"/>
  </r>
  <r>
    <d v="2025-08-13T00:00:00"/>
    <x v="16"/>
    <x v="1"/>
    <n v="3"/>
    <s v="Cash"/>
    <n v="60"/>
  </r>
  <r>
    <d v="2025-08-13T00:00:00"/>
    <x v="26"/>
    <x v="1"/>
    <n v="6"/>
    <s v="Cash"/>
    <n v="120"/>
  </r>
  <r>
    <d v="2025-08-13T00:00:00"/>
    <x v="58"/>
    <x v="1"/>
    <n v="4"/>
    <s v="Cash"/>
    <n v="80"/>
  </r>
  <r>
    <d v="2025-08-15T00:00:00"/>
    <x v="40"/>
    <x v="1"/>
    <n v="1"/>
    <s v="Square"/>
    <n v="20"/>
  </r>
  <r>
    <d v="2025-08-16T00:00:00"/>
    <x v="17"/>
    <x v="1"/>
    <n v="1"/>
    <s v="Square"/>
    <n v="20"/>
  </r>
  <r>
    <d v="2025-08-16T00:00:00"/>
    <x v="70"/>
    <x v="1"/>
    <n v="1"/>
    <s v="Square"/>
    <n v="20"/>
  </r>
  <r>
    <d v="2025-08-16T00:00:00"/>
    <x v="70"/>
    <x v="1"/>
    <n v="1"/>
    <s v="Square"/>
    <n v="20"/>
  </r>
  <r>
    <d v="2025-08-16T00:00:00"/>
    <x v="70"/>
    <x v="1"/>
    <n v="1"/>
    <s v="Square"/>
    <n v="20"/>
  </r>
  <r>
    <d v="2025-08-16T00:00:00"/>
    <x v="15"/>
    <x v="1"/>
    <n v="5"/>
    <s v="Cash"/>
    <n v="100"/>
  </r>
  <r>
    <d v="2025-08-16T00:00:00"/>
    <x v="71"/>
    <x v="1"/>
    <n v="3"/>
    <s v="Cash"/>
    <n v="60"/>
  </r>
  <r>
    <d v="2025-08-16T00:00:00"/>
    <x v="71"/>
    <x v="1"/>
    <n v="2"/>
    <s v="Square"/>
    <n v="40"/>
  </r>
  <r>
    <d v="2025-08-16T00:00:00"/>
    <x v="24"/>
    <x v="1"/>
    <n v="10"/>
    <s v="Cash"/>
    <n v="200"/>
  </r>
  <r>
    <d v="2025-08-16T00:00:00"/>
    <x v="4"/>
    <x v="1"/>
    <n v="5"/>
    <s v="Cash"/>
    <n v="100"/>
  </r>
  <r>
    <d v="2025-08-16T00:00:00"/>
    <x v="4"/>
    <x v="1"/>
    <n v="5"/>
    <s v="Square"/>
    <n v="100"/>
  </r>
  <r>
    <d v="2025-08-17T00:00:00"/>
    <x v="1"/>
    <x v="1"/>
    <n v="1"/>
    <s v="Square"/>
    <n v="20"/>
  </r>
  <r>
    <d v="2025-08-17T00:00:00"/>
    <x v="29"/>
    <x v="1"/>
    <n v="2"/>
    <s v="Square"/>
    <n v="40"/>
  </r>
  <r>
    <d v="2025-08-17T00:00:00"/>
    <x v="51"/>
    <x v="1"/>
    <n v="2"/>
    <s v="Square"/>
    <n v="40"/>
  </r>
  <r>
    <d v="2025-08-17T00:00:00"/>
    <x v="33"/>
    <x v="1"/>
    <n v="1"/>
    <s v="Square"/>
    <n v="20"/>
  </r>
  <r>
    <d v="2025-08-19T00:00:00"/>
    <x v="32"/>
    <x v="1"/>
    <n v="3"/>
    <s v="Square"/>
    <n v="60"/>
  </r>
  <r>
    <d v="2025-08-19T00:00:00"/>
    <x v="68"/>
    <x v="1"/>
    <n v="1"/>
    <s v="Square"/>
    <n v="20"/>
  </r>
  <r>
    <d v="2025-08-19T00:00:00"/>
    <x v="29"/>
    <x v="1"/>
    <n v="1"/>
    <s v="Square"/>
    <n v="20"/>
  </r>
  <r>
    <d v="2025-08-19T00:00:00"/>
    <x v="72"/>
    <x v="1"/>
    <n v="1"/>
    <s v="Square"/>
    <n v="20"/>
  </r>
  <r>
    <d v="2025-08-20T00:00:00"/>
    <x v="8"/>
    <x v="1"/>
    <n v="3"/>
    <s v="Cash"/>
    <n v="60"/>
  </r>
  <r>
    <d v="2025-08-20T00:00:00"/>
    <x v="69"/>
    <x v="1"/>
    <n v="5"/>
    <s v="Cash"/>
    <n v="100"/>
  </r>
  <r>
    <d v="2025-08-20T00:00:00"/>
    <x v="65"/>
    <x v="1"/>
    <n v="8"/>
    <s v="Cash"/>
    <n v="160"/>
  </r>
  <r>
    <d v="2025-08-20T00:00:00"/>
    <x v="65"/>
    <x v="1"/>
    <n v="1"/>
    <s v="Cash"/>
    <n v="80"/>
  </r>
  <r>
    <d v="2025-08-20T00:00:00"/>
    <x v="73"/>
    <x v="1"/>
    <n v="15"/>
    <s v="Cash"/>
    <n v="300"/>
  </r>
  <r>
    <d v="2025-08-24T00:00:00"/>
    <x v="74"/>
    <x v="1"/>
    <n v="1"/>
    <s v="Square"/>
    <n v="20"/>
  </r>
  <r>
    <d v="2025-08-24T00:00:00"/>
    <x v="75"/>
    <x v="1"/>
    <n v="3"/>
    <s v="Square"/>
    <n v="60"/>
  </r>
  <r>
    <d v="2025-08-24T00:00:00"/>
    <x v="74"/>
    <x v="1"/>
    <n v="1"/>
    <s v="Square"/>
    <n v="20"/>
  </r>
  <r>
    <d v="2025-08-24T00:00:00"/>
    <x v="75"/>
    <x v="1"/>
    <n v="1"/>
    <s v="Square"/>
    <n v="20"/>
  </r>
  <r>
    <d v="2025-08-24T00:00:00"/>
    <x v="76"/>
    <x v="1"/>
    <n v="1"/>
    <s v="Square"/>
    <n v="20"/>
  </r>
  <r>
    <d v="2025-08-24T00:00:00"/>
    <x v="19"/>
    <x v="1"/>
    <n v="1"/>
    <s v="Square"/>
    <n v="20"/>
  </r>
  <r>
    <d v="2025-08-24T00:00:00"/>
    <x v="70"/>
    <x v="1"/>
    <n v="1"/>
    <s v="Square"/>
    <n v="20"/>
  </r>
  <r>
    <d v="2025-08-24T00:00:00"/>
    <x v="77"/>
    <x v="1"/>
    <n v="1"/>
    <s v="Square"/>
    <n v="20"/>
  </r>
  <r>
    <d v="2025-08-24T00:00:00"/>
    <x v="70"/>
    <x v="1"/>
    <n v="1"/>
    <s v="Square"/>
    <n v="20"/>
  </r>
  <r>
    <d v="2025-08-24T00:00:00"/>
    <x v="78"/>
    <x v="1"/>
    <n v="1"/>
    <s v="Square"/>
    <n v="20"/>
  </r>
  <r>
    <d v="2025-08-24T00:00:00"/>
    <x v="68"/>
    <x v="1"/>
    <n v="4"/>
    <s v="Cash"/>
    <n v="80"/>
  </r>
  <r>
    <d v="2025-08-24T00:00:00"/>
    <x v="68"/>
    <x v="0"/>
    <n v="1"/>
    <s v="Cash"/>
    <n v="6"/>
  </r>
  <r>
    <d v="2025-08-24T00:00:00"/>
    <x v="11"/>
    <x v="1"/>
    <n v="2"/>
    <s v="Cash"/>
    <n v="40"/>
  </r>
  <r>
    <d v="2025-08-24T00:00:00"/>
    <x v="52"/>
    <x v="1"/>
    <n v="1"/>
    <s v="Cash"/>
    <n v="20"/>
  </r>
  <r>
    <d v="2025-08-24T00:00:00"/>
    <x v="79"/>
    <x v="1"/>
    <n v="15"/>
    <s v="Crossbar"/>
    <n v="300"/>
  </r>
  <r>
    <d v="2025-08-25T00:00:00"/>
    <x v="35"/>
    <x v="1"/>
    <n v="1"/>
    <s v="Square"/>
    <n v="20"/>
  </r>
  <r>
    <d v="2025-08-25T00:00:00"/>
    <x v="24"/>
    <x v="1"/>
    <n v="1"/>
    <s v="Square"/>
    <n v="20"/>
  </r>
  <r>
    <d v="2025-08-25T00:00:00"/>
    <x v="76"/>
    <x v="1"/>
    <n v="1"/>
    <s v="Square"/>
    <n v="20"/>
  </r>
  <r>
    <d v="2025-08-25T00:00:00"/>
    <x v="69"/>
    <x v="1"/>
    <n v="3"/>
    <s v="Square"/>
    <n v="60"/>
  </r>
  <r>
    <d v="2025-08-25T00:00:00"/>
    <x v="35"/>
    <x v="1"/>
    <n v="1"/>
    <s v="Square"/>
    <n v="20"/>
  </r>
  <r>
    <d v="2025-08-26T00:00:00"/>
    <x v="21"/>
    <x v="1"/>
    <n v="2"/>
    <s v="Square"/>
    <n v="40"/>
  </r>
  <r>
    <d v="2025-08-26T00:00:00"/>
    <x v="9"/>
    <x v="1"/>
    <n v="3"/>
    <s v="Cash"/>
    <n v="60"/>
  </r>
  <r>
    <d v="2025-08-26T00:00:00"/>
    <x v="59"/>
    <x v="1"/>
    <n v="15"/>
    <s v="Cash"/>
    <n v="300"/>
  </r>
  <r>
    <d v="2025-08-26T00:00:00"/>
    <x v="80"/>
    <x v="1"/>
    <n v="2"/>
    <s v="Cash"/>
    <n v="40"/>
  </r>
  <r>
    <d v="2025-08-26T00:00:00"/>
    <x v="76"/>
    <x v="1"/>
    <n v="1"/>
    <s v="Square"/>
    <n v="20"/>
  </r>
  <r>
    <d v="2025-08-26T00:00:00"/>
    <x v="76"/>
    <x v="1"/>
    <n v="1"/>
    <s v="Square"/>
    <n v="20"/>
  </r>
  <r>
    <d v="2025-08-26T00:00:00"/>
    <x v="76"/>
    <x v="1"/>
    <n v="1"/>
    <s v="Square"/>
    <n v="20"/>
  </r>
  <r>
    <d v="2025-08-26T00:00:00"/>
    <x v="24"/>
    <x v="1"/>
    <n v="1"/>
    <s v="Square"/>
    <n v="20"/>
  </r>
  <r>
    <d v="2025-08-26T00:00:00"/>
    <x v="81"/>
    <x v="1"/>
    <n v="1"/>
    <s v="Square"/>
    <n v="20"/>
  </r>
  <r>
    <d v="2025-08-26T00:00:00"/>
    <x v="29"/>
    <x v="1"/>
    <n v="5"/>
    <s v="Square"/>
    <n v="100"/>
  </r>
  <r>
    <d v="2025-08-26T00:00:00"/>
    <x v="75"/>
    <x v="1"/>
    <n v="1"/>
    <s v="Square"/>
    <n v="20"/>
  </r>
  <r>
    <d v="2025-08-26T00:00:00"/>
    <x v="75"/>
    <x v="1"/>
    <n v="1"/>
    <s v="Square"/>
    <n v="20"/>
  </r>
  <r>
    <d v="2025-08-27T00:00:00"/>
    <x v="66"/>
    <x v="1"/>
    <n v="1"/>
    <s v="Square"/>
    <n v="20"/>
  </r>
  <r>
    <d v="2025-08-27T00:00:00"/>
    <x v="76"/>
    <x v="1"/>
    <n v="1"/>
    <s v="Square"/>
    <n v="20"/>
  </r>
  <r>
    <d v="2025-08-27T00:00:00"/>
    <x v="76"/>
    <x v="1"/>
    <n v="1"/>
    <s v="Square"/>
    <n v="20"/>
  </r>
  <r>
    <d v="2025-08-27T00:00:00"/>
    <x v="82"/>
    <x v="1"/>
    <n v="15"/>
    <s v="Square"/>
    <n v="300"/>
  </r>
  <r>
    <d v="2025-08-27T00:00:00"/>
    <x v="75"/>
    <x v="1"/>
    <n v="1"/>
    <s v="Square"/>
    <n v="20"/>
  </r>
  <r>
    <d v="2025-08-27T00:00:00"/>
    <x v="75"/>
    <x v="1"/>
    <n v="1"/>
    <s v="Square"/>
    <n v="20"/>
  </r>
  <r>
    <d v="2025-08-27T00:00:00"/>
    <x v="31"/>
    <x v="1"/>
    <n v="2"/>
    <s v="Cash"/>
    <n v="40"/>
  </r>
  <r>
    <d v="2025-08-27T00:00:00"/>
    <x v="3"/>
    <x v="1"/>
    <n v="3"/>
    <s v="Cash"/>
    <n v="60"/>
  </r>
  <r>
    <d v="2025-08-27T00:00:00"/>
    <x v="26"/>
    <x v="1"/>
    <n v="8"/>
    <s v="Cash"/>
    <n v="160"/>
  </r>
  <r>
    <d v="2025-08-27T00:00:00"/>
    <x v="21"/>
    <x v="1"/>
    <n v="6"/>
    <s v="Cash"/>
    <n v="120"/>
  </r>
  <r>
    <d v="2025-08-27T00:00:00"/>
    <x v="20"/>
    <x v="1"/>
    <n v="3"/>
    <s v="Cash"/>
    <n v="60"/>
  </r>
  <r>
    <d v="2025-08-27T00:00:00"/>
    <x v="70"/>
    <x v="1"/>
    <n v="20"/>
    <s v="Cash"/>
    <n v="400"/>
  </r>
  <r>
    <d v="2025-08-27T00:00:00"/>
    <x v="74"/>
    <x v="1"/>
    <n v="4"/>
    <s v="Cash"/>
    <n v="80"/>
  </r>
  <r>
    <d v="2025-08-27T00:00:00"/>
    <x v="19"/>
    <x v="1"/>
    <n v="2"/>
    <s v="Cash"/>
    <n v="40"/>
  </r>
  <r>
    <d v="2025-08-27T00:00:00"/>
    <x v="58"/>
    <x v="1"/>
    <n v="4"/>
    <s v="Cash"/>
    <n v="80"/>
  </r>
  <r>
    <d v="2025-08-27T00:00:00"/>
    <x v="1"/>
    <x v="1"/>
    <n v="1"/>
    <s v="Cash"/>
    <n v="20"/>
  </r>
  <r>
    <d v="2025-08-27T00:00:00"/>
    <x v="77"/>
    <x v="1"/>
    <n v="14"/>
    <s v="Cash"/>
    <n v="280"/>
  </r>
  <r>
    <d v="2025-08-27T00:00:00"/>
    <x v="72"/>
    <x v="1"/>
    <n v="8"/>
    <s v="Cash"/>
    <n v="160"/>
  </r>
  <r>
    <d v="2025-08-27T00:00:00"/>
    <x v="83"/>
    <x v="1"/>
    <n v="15"/>
    <s v="Square"/>
    <n v="300"/>
  </r>
  <r>
    <d v="2025-08-12T00:00:00"/>
    <x v="76"/>
    <x v="1"/>
    <n v="12"/>
    <s v="Cash"/>
    <n v="240"/>
  </r>
  <r>
    <d v="2025-08-26T00:00:00"/>
    <x v="24"/>
    <x v="1"/>
    <n v="14"/>
    <s v="Cash"/>
    <n v="280"/>
  </r>
  <r>
    <d v="2025-08-26T00:00:00"/>
    <x v="24"/>
    <x v="0"/>
    <n v="1"/>
    <s v="Cash"/>
    <n v="2"/>
  </r>
  <r>
    <d v="2025-08-28T00:00:00"/>
    <x v="60"/>
    <x v="1"/>
    <n v="5"/>
    <s v="Cash"/>
    <n v="100"/>
  </r>
  <r>
    <d v="2025-08-29T00:00:00"/>
    <x v="76"/>
    <x v="1"/>
    <n v="1"/>
    <s v="Square"/>
    <n v="20"/>
  </r>
  <r>
    <d v="2025-08-29T00:00:00"/>
    <x v="76"/>
    <x v="1"/>
    <n v="1"/>
    <s v="Square"/>
    <n v="20"/>
  </r>
  <r>
    <d v="2025-08-29T00:00:00"/>
    <x v="75"/>
    <x v="1"/>
    <n v="1"/>
    <s v="Square"/>
    <n v="20"/>
  </r>
  <r>
    <m/>
    <x v="84"/>
    <x v="2"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1">
  <r>
    <x v="0"/>
    <s v="Akinyele"/>
    <s v="Daniel"/>
    <x v="0"/>
    <x v="0"/>
    <s v="Yes"/>
    <n v="60"/>
    <n v="20"/>
    <n v="4"/>
    <n v="16"/>
    <n v="16"/>
    <n v="0"/>
    <n v="0"/>
    <s v="waived"/>
    <n v="5"/>
  </r>
  <r>
    <x v="0"/>
    <s v="Akinyele"/>
    <s v="David"/>
    <x v="1"/>
    <x v="1"/>
    <s v="Yes"/>
    <n v="8"/>
    <n v="15"/>
    <n v="0"/>
    <n v="22"/>
    <n v="18"/>
    <n v="-3"/>
    <n v="0"/>
    <s v="waived"/>
    <n v="35"/>
  </r>
  <r>
    <x v="0"/>
    <s v="Anderson"/>
    <s v="Piers"/>
    <x v="2"/>
    <x v="1"/>
    <m/>
    <s v="NA"/>
    <n v="10"/>
    <n v="4"/>
    <n v="7"/>
    <n v="7"/>
    <n v="-1"/>
    <n v="200"/>
    <s v="waived"/>
    <n v="0"/>
  </r>
  <r>
    <x v="0"/>
    <s v="Bailey"/>
    <s v="Xavier"/>
    <x v="3"/>
    <x v="0"/>
    <s v="Yes"/>
    <s v="19,94"/>
    <n v="31"/>
    <n v="0"/>
    <n v="33"/>
    <n v="33"/>
    <n v="-2"/>
    <n v="0"/>
    <s v="waived"/>
    <n v="140"/>
  </r>
  <r>
    <x v="1"/>
    <s v="Bebo"/>
    <s v="Ayden"/>
    <x v="4"/>
    <x v="1"/>
    <m/>
    <n v="113"/>
    <n v="15"/>
    <n v="0"/>
    <n v="15"/>
    <n v="15"/>
    <n v="0"/>
    <n v="0"/>
    <s v="waived"/>
    <n v="0"/>
  </r>
  <r>
    <x v="1"/>
    <s v="Bissell"/>
    <s v="Noah"/>
    <x v="5"/>
    <x v="2"/>
    <m/>
    <n v="98111"/>
    <n v="30"/>
    <n v="0"/>
    <n v="47"/>
    <n v="33"/>
    <n v="-3"/>
    <n v="7"/>
    <s v="waived"/>
    <n v="260"/>
  </r>
  <r>
    <x v="2"/>
    <s v="Bullen"/>
    <s v="Jack"/>
    <x v="6"/>
    <x v="2"/>
    <m/>
    <n v="135"/>
    <n v="15"/>
    <n v="0"/>
    <n v="0"/>
    <n v="0"/>
    <n v="15"/>
    <n v="0"/>
    <s v="$300"/>
    <n v="0"/>
  </r>
  <r>
    <x v="2"/>
    <s v="Cairo"/>
    <s v="Brandon"/>
    <x v="7"/>
    <x v="3"/>
    <s v="Yes"/>
    <s v="11,26"/>
    <n v="30"/>
    <n v="0"/>
    <n v="25"/>
    <n v="25"/>
    <n v="5"/>
    <n v="0"/>
    <s v="waived"/>
    <n v="50"/>
  </r>
  <r>
    <x v="2"/>
    <s v="Camara"/>
    <s v="Zion"/>
    <x v="8"/>
    <x v="0"/>
    <m/>
    <m/>
    <s v="No Checkout"/>
    <n v="0"/>
    <n v="0"/>
    <n v="0"/>
    <n v="0"/>
    <n v="0"/>
    <s v="$300"/>
    <n v="0"/>
  </r>
  <r>
    <x v="1"/>
    <s v="Cannon"/>
    <s v="Andre jr."/>
    <x v="9"/>
    <x v="2"/>
    <m/>
    <n v="104"/>
    <n v="15"/>
    <n v="10"/>
    <n v="32"/>
    <n v="15"/>
    <n v="-10"/>
    <n v="0"/>
    <s v="waived"/>
    <n v="135"/>
  </r>
  <r>
    <x v="3"/>
    <s v="Caskey"/>
    <s v="Amari"/>
    <x v="10"/>
    <x v="1"/>
    <s v="Yes"/>
    <n v="53"/>
    <n v="16"/>
    <n v="0"/>
    <n v="31"/>
    <n v="17"/>
    <n v="-1"/>
    <n v="0"/>
    <s v="waived"/>
    <n v="130"/>
  </r>
  <r>
    <x v="2"/>
    <s v="Caspers"/>
    <s v="Dylan"/>
    <x v="11"/>
    <x v="3"/>
    <s v="After-Bo"/>
    <n v="82109"/>
    <n v="38"/>
    <n v="0"/>
    <n v="38"/>
    <n v="38"/>
    <n v="0"/>
    <n v="0"/>
    <s v="waived"/>
    <n v="165"/>
  </r>
  <r>
    <x v="3"/>
    <s v="Cisneros"/>
    <s v="Cristian"/>
    <x v="12"/>
    <x v="2"/>
    <m/>
    <m/>
    <s v="No Checkout"/>
    <n v="0"/>
    <n v="0"/>
    <n v="0"/>
    <n v="0"/>
    <n v="0"/>
    <s v="$300"/>
    <n v="0"/>
  </r>
  <r>
    <x v="0"/>
    <s v="Cisneros"/>
    <s v="Emilio"/>
    <x v="13"/>
    <x v="0"/>
    <s v="Yes"/>
    <s v="31,67"/>
    <n v="30"/>
    <n v="15"/>
    <n v="15"/>
    <n v="15"/>
    <n v="0"/>
    <n v="0"/>
    <s v="waived"/>
    <n v="0"/>
  </r>
  <r>
    <x v="2"/>
    <s v="Cisneros"/>
    <s v="Ignacio"/>
    <x v="14"/>
    <x v="0"/>
    <s v="Yes"/>
    <n v="18"/>
    <n v="15"/>
    <n v="0"/>
    <n v="15"/>
    <n v="15"/>
    <n v="0"/>
    <n v="0"/>
    <s v="waived"/>
    <n v="0"/>
  </r>
  <r>
    <x v="3"/>
    <s v="Clark"/>
    <s v="Isaiah"/>
    <x v="15"/>
    <x v="4"/>
    <s v="Yes"/>
    <n v="35"/>
    <n v="15"/>
    <n v="0"/>
    <n v="9"/>
    <n v="9"/>
    <n v="6"/>
    <n v="1"/>
    <s v="$300"/>
    <n v="0"/>
  </r>
  <r>
    <x v="1"/>
    <s v="Coleman"/>
    <s v="Desmond"/>
    <x v="16"/>
    <x v="1"/>
    <m/>
    <n v="122"/>
    <n v="15"/>
    <n v="0"/>
    <n v="2"/>
    <n v="2"/>
    <n v="13"/>
    <n v="0"/>
    <s v="$300"/>
    <n v="0"/>
  </r>
  <r>
    <x v="1"/>
    <s v="confeld"/>
    <s v="josh"/>
    <x v="17"/>
    <x v="3"/>
    <m/>
    <m/>
    <n v="15"/>
    <n v="0"/>
    <n v="15"/>
    <n v="15"/>
    <n v="0"/>
    <n v="0"/>
    <s v="waived"/>
    <n v="0"/>
  </r>
  <r>
    <x v="2"/>
    <s v="Coykendall"/>
    <s v="Cooper"/>
    <x v="18"/>
    <x v="3"/>
    <s v="Yes"/>
    <n v="13110"/>
    <n v="30"/>
    <n v="10"/>
    <n v="18"/>
    <n v="15"/>
    <n v="5"/>
    <n v="25"/>
    <s v="waived"/>
    <n v="15"/>
  </r>
  <r>
    <x v="2"/>
    <s v="Dalle"/>
    <s v="Liam"/>
    <x v="19"/>
    <x v="0"/>
    <m/>
    <n v="1001"/>
    <n v="15"/>
    <n v="0"/>
    <n v="6"/>
    <n v="6"/>
    <n v="9"/>
    <n v="6"/>
    <s v="$300"/>
    <n v="0"/>
  </r>
  <r>
    <x v="3"/>
    <s v="David"/>
    <s v="Wilmot"/>
    <x v="20"/>
    <x v="2"/>
    <m/>
    <n v="77"/>
    <n v="15"/>
    <n v="0"/>
    <n v="5"/>
    <n v="4"/>
    <n v="11"/>
    <n v="0"/>
    <s v="$300"/>
    <n v="0"/>
  </r>
  <r>
    <x v="0"/>
    <s v="Diano"/>
    <s v="Mohamed"/>
    <x v="21"/>
    <x v="1"/>
    <s v="Yes"/>
    <n v="54"/>
    <n v="15"/>
    <n v="0"/>
    <n v="15"/>
    <n v="15"/>
    <n v="0"/>
    <n v="20"/>
    <s v="waived"/>
    <n v="0"/>
  </r>
  <r>
    <x v="4"/>
    <s v="Ellis"/>
    <s v="Christopher Jr."/>
    <x v="22"/>
    <x v="2"/>
    <m/>
    <m/>
    <s v="No Checkout"/>
    <n v="0"/>
    <n v="0"/>
    <n v="0"/>
    <n v="0"/>
    <n v="0"/>
    <s v="$300"/>
    <n v="0"/>
  </r>
  <r>
    <x v="0"/>
    <s v="Fahden"/>
    <s v="Nolan"/>
    <x v="23"/>
    <x v="2"/>
    <m/>
    <m/>
    <s v="No Checkout"/>
    <n v="0"/>
    <n v="0"/>
    <n v="0"/>
    <n v="0"/>
    <n v="0"/>
    <s v="$300"/>
    <n v="0"/>
  </r>
  <r>
    <x v="0"/>
    <s v="Ford"/>
    <s v="Amontae"/>
    <x v="24"/>
    <x v="2"/>
    <s v="Yes"/>
    <n v="17"/>
    <n v="15"/>
    <n v="0"/>
    <n v="8"/>
    <n v="8"/>
    <n v="7"/>
    <n v="0"/>
    <s v="$300"/>
    <n v="0"/>
  </r>
  <r>
    <x v="1"/>
    <s v="Givance"/>
    <s v="Cordell"/>
    <x v="25"/>
    <x v="2"/>
    <s v="Yes"/>
    <s v="21,32"/>
    <n v="30"/>
    <n v="0"/>
    <n v="32"/>
    <n v="32"/>
    <n v="-2"/>
    <n v="0"/>
    <s v="waived"/>
    <n v="135"/>
  </r>
  <r>
    <x v="2"/>
    <s v="Gonzalez"/>
    <s v="Jayden"/>
    <x v="26"/>
    <x v="0"/>
    <s v="Yes"/>
    <n v="38105"/>
    <n v="30"/>
    <n v="12"/>
    <n v="18"/>
    <n v="18"/>
    <n v="0"/>
    <n v="0"/>
    <s v="waived"/>
    <n v="15"/>
  </r>
  <r>
    <x v="0"/>
    <s v="Guiral"/>
    <s v="Charles"/>
    <x v="27"/>
    <x v="3"/>
    <s v="Yes"/>
    <n v="16"/>
    <n v="15"/>
    <n v="0"/>
    <n v="15"/>
    <n v="14"/>
    <n v="1"/>
    <n v="0"/>
    <s v="waived"/>
    <n v="0"/>
  </r>
  <r>
    <x v="2"/>
    <s v="Harden"/>
    <s v="Tjay"/>
    <x v="28"/>
    <x v="2"/>
    <s v="Yes"/>
    <n v="3"/>
    <n v="15"/>
    <n v="0"/>
    <n v="6"/>
    <n v="5"/>
    <n v="10"/>
    <n v="0"/>
    <s v="$300"/>
    <n v="0"/>
  </r>
  <r>
    <x v="2"/>
    <s v="Harris"/>
    <s v="Oshay"/>
    <x v="29"/>
    <x v="1"/>
    <s v="Yes"/>
    <n v="49"/>
    <n v="15"/>
    <n v="5"/>
    <n v="10"/>
    <n v="10"/>
    <n v="0"/>
    <n v="0"/>
    <s v="$300"/>
    <n v="0"/>
  </r>
  <r>
    <x v="3"/>
    <s v="Higgins"/>
    <s v="Teddy"/>
    <x v="30"/>
    <x v="2"/>
    <s v="No"/>
    <n v="128"/>
    <n v="15"/>
    <n v="0"/>
    <n v="15"/>
    <n v="15"/>
    <n v="0"/>
    <n v="0"/>
    <s v="waived"/>
    <n v="0"/>
  </r>
  <r>
    <x v="1"/>
    <s v="Hoes"/>
    <s v="Caleb"/>
    <x v="31"/>
    <x v="5"/>
    <s v="Yes"/>
    <n v="48"/>
    <n v="15"/>
    <n v="0"/>
    <n v="15"/>
    <n v="15"/>
    <n v="0"/>
    <n v="0"/>
    <s v="waived"/>
    <n v="0"/>
  </r>
  <r>
    <x v="3"/>
    <s v="Ingram"/>
    <s v="Andre"/>
    <x v="32"/>
    <x v="6"/>
    <m/>
    <n v="79"/>
    <n v="15"/>
    <n v="4"/>
    <n v="12"/>
    <n v="11"/>
    <n v="0"/>
    <n v="0"/>
    <s v="$300"/>
    <n v="0"/>
  </r>
  <r>
    <x v="0"/>
    <s v="Jackson"/>
    <s v="Sean"/>
    <x v="33"/>
    <x v="1"/>
    <m/>
    <m/>
    <s v="No Checkout"/>
    <n v="0"/>
    <n v="0"/>
    <n v="0"/>
    <n v="0"/>
    <n v="0"/>
    <s v="$300"/>
    <n v="0"/>
  </r>
  <r>
    <x v="1"/>
    <s v="Jacobson"/>
    <s v="Collin"/>
    <x v="34"/>
    <x v="1"/>
    <s v="Yes"/>
    <n v="57"/>
    <n v="15"/>
    <n v="0"/>
    <n v="15"/>
    <n v="15"/>
    <n v="0"/>
    <n v="17"/>
    <s v="waived"/>
    <n v="0"/>
  </r>
  <r>
    <x v="1"/>
    <s v="Jacobson"/>
    <s v="Connor"/>
    <x v="35"/>
    <x v="3"/>
    <s v="Yes"/>
    <n v="41"/>
    <n v="15"/>
    <n v="0"/>
    <n v="9"/>
    <n v="9"/>
    <n v="6"/>
    <n v="10"/>
    <s v="$300"/>
    <n v="0"/>
  </r>
  <r>
    <x v="2"/>
    <s v="Johnson"/>
    <s v="Ian"/>
    <x v="36"/>
    <x v="3"/>
    <s v="Yes"/>
    <n v="1"/>
    <n v="15"/>
    <n v="6"/>
    <n v="11"/>
    <n v="11"/>
    <n v="-2"/>
    <n v="15"/>
    <s v="$300"/>
    <n v="0"/>
  </r>
  <r>
    <x v="3"/>
    <s v="Johnson III"/>
    <s v="Walter"/>
    <x v="37"/>
    <x v="1"/>
    <s v="Yes"/>
    <n v="15"/>
    <n v="15"/>
    <n v="2"/>
    <n v="18"/>
    <n v="18"/>
    <n v="-5"/>
    <n v="25"/>
    <s v="waived"/>
    <n v="15"/>
  </r>
  <r>
    <x v="3"/>
    <s v="Johnston"/>
    <s v="Ben"/>
    <x v="38"/>
    <x v="3"/>
    <s v="Yes"/>
    <s v="27, 23"/>
    <n v="30"/>
    <n v="0"/>
    <n v="31"/>
    <n v="31"/>
    <n v="-1"/>
    <n v="10"/>
    <s v="waived"/>
    <n v="130"/>
  </r>
  <r>
    <x v="3"/>
    <s v="Johnston"/>
    <s v="Will"/>
    <x v="39"/>
    <x v="2"/>
    <s v="Yes"/>
    <s v="2, 24"/>
    <n v="30"/>
    <n v="10"/>
    <n v="23"/>
    <n v="23"/>
    <n v="-3"/>
    <n v="5"/>
    <s v="waived"/>
    <n v="40"/>
  </r>
  <r>
    <x v="4"/>
    <s v="Joyner"/>
    <s v="Mason"/>
    <x v="40"/>
    <x v="1"/>
    <s v="Yes"/>
    <n v="46"/>
    <n v="15"/>
    <n v="0"/>
    <n v="7"/>
    <n v="7"/>
    <n v="8"/>
    <n v="0"/>
    <s v="$300"/>
    <n v="0"/>
  </r>
  <r>
    <x v="0"/>
    <s v="Kato"/>
    <s v="Drake"/>
    <x v="41"/>
    <x v="0"/>
    <s v="Yes"/>
    <s v="55,88"/>
    <n v="30"/>
    <n v="15"/>
    <n v="27"/>
    <n v="19"/>
    <n v="-4"/>
    <n v="0"/>
    <s v="waived"/>
    <n v="60"/>
  </r>
  <r>
    <x v="2"/>
    <s v="Kellogg"/>
    <s v="Javion"/>
    <x v="42"/>
    <x v="6"/>
    <s v="Yes"/>
    <n v="43"/>
    <n v="15"/>
    <n v="15"/>
    <n v="0"/>
    <n v="0"/>
    <n v="0"/>
    <n v="0"/>
    <s v="$300"/>
    <n v="0"/>
  </r>
  <r>
    <x v="0"/>
    <s v="Kephart"/>
    <s v="Elijah"/>
    <x v="43"/>
    <x v="4"/>
    <m/>
    <m/>
    <n v="15"/>
    <n v="0"/>
    <n v="0"/>
    <n v="0"/>
    <n v="15"/>
    <n v="0"/>
    <s v="$300"/>
    <n v="0"/>
  </r>
  <r>
    <x v="1"/>
    <s v="Kirchner"/>
    <s v="Dylan"/>
    <x v="44"/>
    <x v="1"/>
    <m/>
    <n v="132"/>
    <n v="15"/>
    <n v="0"/>
    <n v="16"/>
    <n v="16"/>
    <n v="-1"/>
    <n v="0"/>
    <s v="waived"/>
    <n v="5"/>
  </r>
  <r>
    <x v="2"/>
    <s v="Knodel"/>
    <s v="Brad"/>
    <x v="45"/>
    <x v="1"/>
    <s v="Yes"/>
    <n v="33"/>
    <n v="16"/>
    <n v="0"/>
    <n v="18"/>
    <n v="18"/>
    <n v="-2"/>
    <n v="10"/>
    <s v="waived"/>
    <n v="15"/>
  </r>
  <r>
    <x v="0"/>
    <s v="Korchari"/>
    <s v="Aiden"/>
    <x v="46"/>
    <x v="2"/>
    <s v="Yes"/>
    <s v="28,70"/>
    <n v="30"/>
    <n v="0"/>
    <n v="31"/>
    <n v="15"/>
    <n v="15"/>
    <n v="20"/>
    <s v="waived"/>
    <n v="130"/>
  </r>
  <r>
    <x v="0"/>
    <s v="Kuznia"/>
    <s v="Jakub"/>
    <x v="47"/>
    <x v="1"/>
    <s v="Yes"/>
    <n v="40106"/>
    <n v="32"/>
    <n v="0"/>
    <n v="45"/>
    <n v="32"/>
    <n v="0"/>
    <n v="0"/>
    <s v="waived"/>
    <n v="250"/>
  </r>
  <r>
    <x v="1"/>
    <s v="Laible"/>
    <s v="Charlie"/>
    <x v="48"/>
    <x v="1"/>
    <s v="Yes"/>
    <n v="51"/>
    <n v="15"/>
    <n v="0"/>
    <n v="28"/>
    <n v="16"/>
    <n v="-1"/>
    <n v="0"/>
    <s v="waived"/>
    <n v="65"/>
  </r>
  <r>
    <x v="1"/>
    <s v="LaLonde"/>
    <s v="Oliver"/>
    <x v="49"/>
    <x v="2"/>
    <s v="Yes"/>
    <n v="45"/>
    <n v="15"/>
    <n v="0"/>
    <n v="17"/>
    <n v="17"/>
    <n v="-2"/>
    <n v="0"/>
    <s v="waived"/>
    <n v="10"/>
  </r>
  <r>
    <x v="0"/>
    <s v="Winkler"/>
    <s v="August"/>
    <x v="50"/>
    <x v="3"/>
    <m/>
    <n v="93"/>
    <n v="15"/>
    <n v="15"/>
    <n v="5"/>
    <n v="0"/>
    <n v="0"/>
    <n v="0"/>
    <s v="$300"/>
    <n v="0"/>
  </r>
  <r>
    <x v="1"/>
    <s v="Long"/>
    <s v="Mason"/>
    <x v="51"/>
    <x v="5"/>
    <s v="Yes"/>
    <n v="14"/>
    <n v="15"/>
    <n v="0"/>
    <n v="15"/>
    <n v="15"/>
    <n v="0"/>
    <n v="0"/>
    <s v="waived"/>
    <n v="0"/>
  </r>
  <r>
    <x v="1"/>
    <s v="Lubin"/>
    <s v="Jabari"/>
    <x v="52"/>
    <x v="2"/>
    <m/>
    <m/>
    <s v="No Checkout"/>
    <n v="0"/>
    <n v="0"/>
    <n v="0"/>
    <n v="0"/>
    <n v="0"/>
    <s v="$300"/>
    <n v="0"/>
  </r>
  <r>
    <x v="0"/>
    <s v="Mao"/>
    <s v="Railan"/>
    <x v="53"/>
    <x v="4"/>
    <m/>
    <n v="112"/>
    <n v="15"/>
    <n v="0"/>
    <n v="4"/>
    <n v="4"/>
    <n v="11"/>
    <n v="0"/>
    <s v="$300"/>
    <n v="0"/>
  </r>
  <r>
    <x v="2"/>
    <s v="Mapp"/>
    <s v="Kevon"/>
    <x v="54"/>
    <x v="1"/>
    <s v="Yes"/>
    <n v="30"/>
    <n v="15"/>
    <n v="0"/>
    <n v="3"/>
    <n v="3"/>
    <n v="12"/>
    <n v="0"/>
    <s v="$300"/>
    <n v="0"/>
  </r>
  <r>
    <x v="1"/>
    <s v="Marquez"/>
    <s v="Aiden"/>
    <x v="55"/>
    <x v="3"/>
    <m/>
    <n v="84"/>
    <n v="15"/>
    <n v="0"/>
    <n v="0"/>
    <n v="0"/>
    <n v="15"/>
    <n v="0"/>
    <s v="$300"/>
    <n v="0"/>
  </r>
  <r>
    <x v="1"/>
    <s v="McAlester"/>
    <s v="Jabar"/>
    <x v="56"/>
    <x v="3"/>
    <m/>
    <m/>
    <s v="No Checkout"/>
    <n v="0"/>
    <n v="0"/>
    <n v="0"/>
    <n v="0"/>
    <n v="0"/>
    <s v="$300"/>
    <n v="0"/>
  </r>
  <r>
    <x v="1"/>
    <s v="McCollum"/>
    <s v="Liam"/>
    <x v="57"/>
    <x v="2"/>
    <m/>
    <n v="114"/>
    <n v="15"/>
    <n v="0"/>
    <n v="16"/>
    <n v="16"/>
    <n v="-1"/>
    <n v="0"/>
    <s v="waived"/>
    <n v="5"/>
  </r>
  <r>
    <x v="0"/>
    <s v="Mccoy"/>
    <s v="Marshon"/>
    <x v="58"/>
    <x v="0"/>
    <s v="Yes"/>
    <n v="9"/>
    <n v="15"/>
    <n v="0"/>
    <n v="15"/>
    <n v="15"/>
    <n v="0"/>
    <n v="0"/>
    <s v="waived"/>
    <n v="0"/>
  </r>
  <r>
    <x v="1"/>
    <s v="McManamon"/>
    <s v="Finn"/>
    <x v="59"/>
    <x v="2"/>
    <m/>
    <n v="133"/>
    <n v="15"/>
    <n v="0"/>
    <n v="0"/>
    <n v="0"/>
    <n v="15"/>
    <n v="0"/>
    <s v="$300"/>
    <n v="0"/>
  </r>
  <r>
    <x v="1"/>
    <s v="Merhy"/>
    <s v="Nick"/>
    <x v="60"/>
    <x v="2"/>
    <s v="Yes"/>
    <s v="52103120, 126"/>
    <n v="60"/>
    <n v="9"/>
    <n v="71"/>
    <n v="55"/>
    <n v="-4"/>
    <n v="0"/>
    <s v="waived"/>
    <n v="430"/>
  </r>
  <r>
    <x v="1"/>
    <s v="Merritt"/>
    <s v="Logan"/>
    <x v="61"/>
    <x v="1"/>
    <m/>
    <n v="75"/>
    <n v="15"/>
    <n v="0"/>
    <n v="9"/>
    <n v="9"/>
    <n v="6"/>
    <n v="120"/>
    <s v="waived"/>
    <n v="0"/>
  </r>
  <r>
    <x v="2"/>
    <s v="Moody"/>
    <s v="Desmond"/>
    <x v="62"/>
    <x v="6"/>
    <s v="Yes"/>
    <s v="58,74,83"/>
    <n v="45"/>
    <n v="0"/>
    <n v="16"/>
    <n v="16"/>
    <n v="29"/>
    <n v="0"/>
    <s v="waived"/>
    <n v="5"/>
  </r>
  <r>
    <x v="2"/>
    <s v="Moore"/>
    <s v="Jayden"/>
    <x v="63"/>
    <x v="1"/>
    <m/>
    <n v="136"/>
    <n v="15"/>
    <n v="0"/>
    <n v="21"/>
    <n v="21"/>
    <n v="-6"/>
    <n v="0"/>
    <s v="waived"/>
    <n v="30"/>
  </r>
  <r>
    <x v="0"/>
    <s v="Moore"/>
    <s v="Tre"/>
    <x v="64"/>
    <x v="5"/>
    <m/>
    <n v="76"/>
    <n v="15"/>
    <n v="0"/>
    <n v="9"/>
    <n v="9"/>
    <n v="6"/>
    <n v="0"/>
    <s v="$300"/>
    <n v="0"/>
  </r>
  <r>
    <x v="2"/>
    <s v="Moore"/>
    <s v="Xavier"/>
    <x v="65"/>
    <x v="0"/>
    <s v="Yes"/>
    <n v="42"/>
    <n v="15"/>
    <n v="0"/>
    <n v="15"/>
    <n v="8"/>
    <n v="7"/>
    <n v="0"/>
    <s v="waived"/>
    <n v="0"/>
  </r>
  <r>
    <x v="3"/>
    <s v="Naranjo-rivera"/>
    <s v="Andre"/>
    <x v="66"/>
    <x v="3"/>
    <s v="Yes"/>
    <s v="50,85,65,90"/>
    <n v="60"/>
    <n v="15"/>
    <n v="45"/>
    <n v="45"/>
    <n v="0"/>
    <n v="0"/>
    <s v="waived"/>
    <n v="250"/>
  </r>
  <r>
    <x v="1"/>
    <s v="Nelson"/>
    <s v="Jon"/>
    <x v="67"/>
    <x v="1"/>
    <s v="Yes"/>
    <s v="7,1000,130"/>
    <n v="77"/>
    <n v="19"/>
    <n v="78"/>
    <n v="61"/>
    <n v="-3"/>
    <n v="2"/>
    <s v="waived"/>
    <n v="515"/>
  </r>
  <r>
    <x v="0"/>
    <s v="Nevarez"/>
    <s v="Angel"/>
    <x v="68"/>
    <x v="1"/>
    <s v="Yes"/>
    <s v="39,62"/>
    <n v="30"/>
    <n v="0"/>
    <n v="25"/>
    <n v="15"/>
    <n v="15"/>
    <n v="10"/>
    <s v="waived"/>
    <n v="50"/>
  </r>
  <r>
    <x v="3"/>
    <s v="Nyakundi"/>
    <s v="Brandon"/>
    <x v="69"/>
    <x v="5"/>
    <s v="After"/>
    <n v="124"/>
    <n v="15"/>
    <n v="0"/>
    <n v="15"/>
    <n v="15"/>
    <n v="0"/>
    <n v="0"/>
    <s v="waived"/>
    <n v="0"/>
  </r>
  <r>
    <x v="2"/>
    <s v="Otos"/>
    <s v="Jackson"/>
    <x v="70"/>
    <x v="2"/>
    <s v="After"/>
    <n v="20"/>
    <n v="15"/>
    <n v="0"/>
    <n v="4"/>
    <n v="0"/>
    <n v="15"/>
    <n v="0"/>
    <s v="$300"/>
    <n v="0"/>
  </r>
  <r>
    <x v="3"/>
    <s v="Patterson"/>
    <s v="Elijah"/>
    <x v="71"/>
    <x v="1"/>
    <m/>
    <n v="73"/>
    <n v="15"/>
    <n v="0"/>
    <n v="0"/>
    <n v="0"/>
    <n v="15"/>
    <n v="0"/>
    <s v="$300"/>
    <n v="0"/>
  </r>
  <r>
    <x v="4"/>
    <s v="Patterson"/>
    <s v="Tyson"/>
    <x v="72"/>
    <x v="5"/>
    <m/>
    <n v="89"/>
    <n v="15"/>
    <n v="0"/>
    <n v="0"/>
    <n v="0"/>
    <n v="15"/>
    <n v="0"/>
    <s v="$300"/>
    <n v="0"/>
  </r>
  <r>
    <x v="3"/>
    <s v="Perkins"/>
    <s v="Travon"/>
    <x v="73"/>
    <x v="1"/>
    <m/>
    <n v="127"/>
    <n v="15"/>
    <n v="0"/>
    <n v="0"/>
    <n v="0"/>
    <n v="15"/>
    <n v="0"/>
    <s v="$300"/>
    <n v="0"/>
  </r>
  <r>
    <x v="3"/>
    <s v="Peterson"/>
    <s v="Wyatt"/>
    <x v="74"/>
    <x v="2"/>
    <s v="Yes"/>
    <s v="12, 99"/>
    <n v="45"/>
    <n v="15"/>
    <n v="23"/>
    <n v="23"/>
    <n v="7"/>
    <n v="20"/>
    <s v="waived"/>
    <n v="40"/>
  </r>
  <r>
    <x v="2"/>
    <s v="Pierson"/>
    <s v="Josh"/>
    <x v="75"/>
    <x v="2"/>
    <s v="Yes"/>
    <n v="5100"/>
    <n v="30"/>
    <n v="0"/>
    <n v="15"/>
    <n v="15"/>
    <n v="15"/>
    <n v="0"/>
    <s v="waived"/>
    <n v="0"/>
  </r>
  <r>
    <x v="0"/>
    <s v="Plenkov"/>
    <s v="Matvei"/>
    <x v="76"/>
    <x v="3"/>
    <s v="Yes"/>
    <s v="44, 101,102"/>
    <n v="45"/>
    <n v="15"/>
    <n v="60"/>
    <n v="37"/>
    <n v="-7"/>
    <n v="20"/>
    <s v="waived"/>
    <n v="375"/>
  </r>
  <r>
    <x v="2"/>
    <s v="Pollen"/>
    <s v="Charlie"/>
    <x v="77"/>
    <x v="2"/>
    <s v="Yes"/>
    <n v="4"/>
    <n v="15"/>
    <n v="0"/>
    <n v="16"/>
    <n v="16"/>
    <n v="-1"/>
    <n v="10"/>
    <s v="waived"/>
    <n v="5"/>
  </r>
  <r>
    <x v="0"/>
    <s v="Pollen"/>
    <s v="Jack"/>
    <x v="78"/>
    <x v="0"/>
    <s v="Yes"/>
    <n v="56"/>
    <n v="15"/>
    <n v="0"/>
    <n v="17"/>
    <n v="14"/>
    <n v="1"/>
    <n v="10"/>
    <s v="waived"/>
    <n v="10"/>
  </r>
  <r>
    <x v="3"/>
    <s v="Powell"/>
    <s v="Maurice"/>
    <x v="79"/>
    <x v="2"/>
    <s v="Yes"/>
    <n v="61"/>
    <n v="15"/>
    <n v="0"/>
    <n v="12"/>
    <n v="12"/>
    <n v="3"/>
    <n v="0"/>
    <s v="$300"/>
    <n v="0"/>
  </r>
  <r>
    <x v="2"/>
    <s v="Radel"/>
    <s v="Chase"/>
    <x v="80"/>
    <x v="0"/>
    <m/>
    <n v="78"/>
    <n v="15"/>
    <n v="0"/>
    <n v="19"/>
    <n v="19"/>
    <n v="-4"/>
    <n v="0"/>
    <s v="waived"/>
    <n v="20"/>
  </r>
  <r>
    <x v="3"/>
    <s v="Rauton"/>
    <s v="Trytan"/>
    <x v="81"/>
    <x v="4"/>
    <m/>
    <n v="95"/>
    <n v="15"/>
    <n v="0"/>
    <n v="0"/>
    <n v="0"/>
    <n v="15"/>
    <n v="0"/>
    <s v="$300"/>
    <n v="0"/>
  </r>
  <r>
    <x v="2"/>
    <s v="Roberts"/>
    <s v="Victor"/>
    <x v="82"/>
    <x v="3"/>
    <m/>
    <m/>
    <s v="No Checkout"/>
    <n v="0"/>
    <n v="0"/>
    <n v="0"/>
    <n v="0"/>
    <n v="0"/>
    <s v="$300"/>
    <n v="0"/>
  </r>
  <r>
    <x v="0"/>
    <s v="Schutz"/>
    <s v="Kaler"/>
    <x v="83"/>
    <x v="0"/>
    <m/>
    <m/>
    <s v="No Checkout"/>
    <n v="0"/>
    <n v="0"/>
    <n v="0"/>
    <n v="0"/>
    <n v="0"/>
    <s v="$300"/>
    <n v="0"/>
  </r>
  <r>
    <x v="0"/>
    <s v="Sebesta"/>
    <s v="Emmett"/>
    <x v="84"/>
    <x v="2"/>
    <s v="Yes"/>
    <s v="29,87"/>
    <n v="30"/>
    <n v="6"/>
    <n v="24"/>
    <n v="24"/>
    <n v="0"/>
    <n v="15"/>
    <s v="waived"/>
    <n v="45"/>
  </r>
  <r>
    <x v="2"/>
    <s v="Shekey"/>
    <s v="Kelvin"/>
    <x v="85"/>
    <x v="6"/>
    <s v="Yes"/>
    <n v="59"/>
    <n v="15"/>
    <n v="0"/>
    <n v="20"/>
    <n v="20"/>
    <n v="-5"/>
    <n v="0"/>
    <s v="waived"/>
    <n v="25"/>
  </r>
  <r>
    <x v="0"/>
    <s v="Simons"/>
    <s v="Raiden"/>
    <x v="86"/>
    <x v="4"/>
    <m/>
    <m/>
    <n v="15"/>
    <n v="0"/>
    <n v="0"/>
    <n v="0"/>
    <n v="15"/>
    <n v="0"/>
    <s v="$300"/>
    <n v="0"/>
  </r>
  <r>
    <x v="4"/>
    <s v="Smiley Jr."/>
    <s v="Justin"/>
    <x v="87"/>
    <x v="1"/>
    <m/>
    <m/>
    <s v="No Checkout"/>
    <n v="0"/>
    <n v="0"/>
    <n v="0"/>
    <n v="0"/>
    <n v="0"/>
    <s v="$300"/>
    <n v="0"/>
  </r>
  <r>
    <x v="2"/>
    <s v="Smith"/>
    <s v="Tyreese"/>
    <x v="88"/>
    <x v="0"/>
    <m/>
    <m/>
    <s v="No Checkout"/>
    <n v="0"/>
    <n v="0"/>
    <n v="0"/>
    <n v="0"/>
    <n v="0"/>
    <s v="$300"/>
    <n v="0"/>
  </r>
  <r>
    <x v="0"/>
    <s v="Spencer"/>
    <s v="I'dris"/>
    <x v="89"/>
    <x v="1"/>
    <m/>
    <m/>
    <s v="No Checkout"/>
    <n v="0"/>
    <n v="0"/>
    <n v="0"/>
    <n v="0"/>
    <n v="0"/>
    <s v="$300"/>
    <n v="0"/>
  </r>
  <r>
    <x v="2"/>
    <s v="Spilde"/>
    <s v="Ben"/>
    <x v="90"/>
    <x v="1"/>
    <s v="After?"/>
    <n v="66"/>
    <n v="15"/>
    <n v="0"/>
    <n v="16"/>
    <n v="16"/>
    <n v="-1"/>
    <n v="0"/>
    <s v="waived"/>
    <n v="5"/>
  </r>
  <r>
    <x v="0"/>
    <s v="Thompson"/>
    <s v="Dom"/>
    <x v="91"/>
    <x v="2"/>
    <m/>
    <s v="63,64"/>
    <n v="30"/>
    <n v="0"/>
    <n v="25"/>
    <n v="25"/>
    <n v="5"/>
    <n v="0"/>
    <s v="waived"/>
    <n v="50"/>
  </r>
  <r>
    <x v="3"/>
    <s v="Walker"/>
    <s v="Edward"/>
    <x v="92"/>
    <x v="1"/>
    <m/>
    <n v="67"/>
    <n v="15"/>
    <n v="7"/>
    <n v="9"/>
    <n v="9"/>
    <n v="-1"/>
    <n v="0"/>
    <s v="$300"/>
    <n v="0"/>
  </r>
  <r>
    <x v="2"/>
    <s v="Williams"/>
    <s v="Ayden"/>
    <x v="93"/>
    <x v="2"/>
    <s v="Yes"/>
    <n v="36"/>
    <n v="15"/>
    <n v="15"/>
    <n v="8"/>
    <n v="1"/>
    <n v="-1"/>
    <n v="0"/>
    <s v="$300"/>
    <n v="0"/>
  </r>
  <r>
    <x v="1"/>
    <s v="Williamson"/>
    <s v="Cooper"/>
    <x v="94"/>
    <x v="3"/>
    <s v="Yes"/>
    <n v="37"/>
    <n v="15"/>
    <n v="1"/>
    <n v="29"/>
    <n v="16"/>
    <n v="-2"/>
    <n v="5"/>
    <s v="waived"/>
    <n v="70"/>
  </r>
  <r>
    <x v="0"/>
    <s v="Wleh"/>
    <s v="Demetris"/>
    <x v="95"/>
    <x v="6"/>
    <m/>
    <n v="97"/>
    <n v="15"/>
    <n v="0"/>
    <n v="0"/>
    <n v="0"/>
    <n v="15"/>
    <n v="0"/>
    <s v="$300"/>
    <n v="0"/>
  </r>
  <r>
    <x v="1"/>
    <s v="Wolfson"/>
    <s v="Drew"/>
    <x v="96"/>
    <x v="1"/>
    <s v="Yes"/>
    <n v="34"/>
    <n v="15"/>
    <n v="0"/>
    <n v="15"/>
    <n v="15"/>
    <n v="0"/>
    <n v="0"/>
    <s v="waived"/>
    <n v="0"/>
  </r>
  <r>
    <x v="0"/>
    <s v="Woods"/>
    <s v="Kaizen"/>
    <x v="97"/>
    <x v="0"/>
    <m/>
    <m/>
    <s v="No Checkout"/>
    <n v="0"/>
    <n v="0"/>
    <n v="0"/>
    <n v="0"/>
    <n v="0"/>
    <s v="$300"/>
    <n v="0"/>
  </r>
  <r>
    <x v="3"/>
    <s v="Woodstrom"/>
    <s v="James"/>
    <x v="98"/>
    <x v="4"/>
    <m/>
    <n v="47"/>
    <n v="15"/>
    <n v="0"/>
    <n v="2"/>
    <n v="2"/>
    <n v="13"/>
    <n v="0"/>
    <s v="$300"/>
    <n v="0"/>
  </r>
  <r>
    <x v="2"/>
    <s v="Woolever"/>
    <s v="Keane"/>
    <x v="99"/>
    <x v="0"/>
    <s v="Yes"/>
    <n v="10"/>
    <n v="15"/>
    <n v="0"/>
    <n v="24"/>
    <n v="18"/>
    <n v="-3"/>
    <n v="34"/>
    <s v="waived"/>
    <n v="45"/>
  </r>
  <r>
    <x v="1"/>
    <s v="Young"/>
    <s v="Kenny"/>
    <x v="100"/>
    <x v="1"/>
    <m/>
    <m/>
    <s v="No Checkout"/>
    <n v="0"/>
    <n v="0"/>
    <n v="0"/>
    <n v="0"/>
    <n v="0"/>
    <s v="$300"/>
    <n v="0"/>
  </r>
  <r>
    <x v="3"/>
    <s v="Zabel"/>
    <s v="Isaac"/>
    <x v="101"/>
    <x v="1"/>
    <s v="Yes"/>
    <n v="6115"/>
    <n v="30"/>
    <n v="15"/>
    <n v="15"/>
    <n v="15"/>
    <n v="0"/>
    <n v="0"/>
    <s v="waived"/>
    <n v="0"/>
  </r>
  <r>
    <x v="5"/>
    <s v="zCoach"/>
    <s v="Coach Chauncy"/>
    <x v="102"/>
    <x v="7"/>
    <m/>
    <n v="86"/>
    <n v="15"/>
    <n v="0"/>
    <n v="1"/>
    <n v="1"/>
    <n v="14"/>
    <n v="0"/>
    <s v="$300"/>
    <n v="0"/>
  </r>
  <r>
    <x v="5"/>
    <s v="zCoach"/>
    <s v="Coach Groovy"/>
    <x v="103"/>
    <x v="7"/>
    <m/>
    <n v="69"/>
    <n v="15"/>
    <n v="9"/>
    <n v="6"/>
    <n v="6"/>
    <n v="0"/>
    <n v="0"/>
    <s v="$300"/>
    <n v="0"/>
  </r>
  <r>
    <x v="5"/>
    <s v="zCoach"/>
    <s v="Coach Jay"/>
    <x v="104"/>
    <x v="7"/>
    <m/>
    <n v="92"/>
    <n v="15"/>
    <n v="0"/>
    <n v="0"/>
    <n v="0"/>
    <n v="15"/>
    <n v="0"/>
    <s v="$300"/>
    <n v="0"/>
  </r>
  <r>
    <x v="5"/>
    <s v="zCoach"/>
    <s v="Coach Lo"/>
    <x v="105"/>
    <x v="7"/>
    <m/>
    <s v="?"/>
    <n v="15"/>
    <n v="0"/>
    <n v="0"/>
    <n v="0"/>
    <n v="15"/>
    <n v="0"/>
    <s v="$300"/>
    <n v="0"/>
  </r>
  <r>
    <x v="5"/>
    <s v="zCoach"/>
    <s v="Coach Mark"/>
    <x v="106"/>
    <x v="7"/>
    <m/>
    <n v="68"/>
    <n v="15"/>
    <n v="0"/>
    <n v="15"/>
    <n v="15"/>
    <n v="0"/>
    <n v="0"/>
    <s v="waived"/>
    <n v="0"/>
  </r>
  <r>
    <x v="5"/>
    <s v="zCoach"/>
    <s v="Coach Shep"/>
    <x v="107"/>
    <x v="7"/>
    <m/>
    <n v="22"/>
    <n v="15"/>
    <n v="4"/>
    <n v="11"/>
    <n v="11"/>
    <n v="0"/>
    <n v="0"/>
    <s v="$300"/>
    <m/>
  </r>
  <r>
    <x v="5"/>
    <s v="zCoach"/>
    <s v="Coach Vic"/>
    <x v="108"/>
    <x v="7"/>
    <m/>
    <n v="41"/>
    <n v="6"/>
    <n v="0"/>
    <n v="0"/>
    <n v="0"/>
    <n v="6"/>
    <n v="0"/>
    <s v="$300"/>
    <n v="0"/>
  </r>
  <r>
    <x v="3"/>
    <s v="Sommerfeld"/>
    <s v="Zach"/>
    <x v="109"/>
    <x v="4"/>
    <m/>
    <m/>
    <s v="No Checkout"/>
    <n v="0"/>
    <n v="0"/>
    <n v="0"/>
    <n v="0"/>
    <n v="0"/>
    <s v="$300"/>
    <n v="0"/>
  </r>
  <r>
    <x v="3"/>
    <s v="Londer"/>
    <s v="Jacob"/>
    <x v="110"/>
    <x v="4"/>
    <m/>
    <m/>
    <s v="No Checkout"/>
    <n v="0"/>
    <n v="0"/>
    <n v="0"/>
    <n v="0"/>
    <n v="0"/>
    <s v="$300"/>
    <n v="0"/>
  </r>
  <r>
    <x v="2"/>
    <s v="Robin"/>
    <s v="Sam"/>
    <x v="111"/>
    <x v="4"/>
    <m/>
    <m/>
    <s v="No Checkout"/>
    <n v="0"/>
    <n v="0"/>
    <n v="0"/>
    <n v="0"/>
    <n v="0"/>
    <s v="$300"/>
    <n v="0"/>
  </r>
  <r>
    <x v="3"/>
    <s v="Lee"/>
    <s v="Takell"/>
    <x v="112"/>
    <x v="4"/>
    <m/>
    <m/>
    <s v="No Checkout"/>
    <n v="0"/>
    <n v="0"/>
    <n v="0"/>
    <n v="0"/>
    <n v="0"/>
    <s v="$300"/>
    <n v="0"/>
  </r>
  <r>
    <x v="1"/>
    <s v="Pettigrew"/>
    <s v="Shy"/>
    <x v="113"/>
    <x v="4"/>
    <m/>
    <m/>
    <s v="No Checkout"/>
    <n v="0"/>
    <n v="0"/>
    <n v="0"/>
    <n v="0"/>
    <n v="0"/>
    <s v="$300"/>
    <n v="0"/>
  </r>
  <r>
    <x v="3"/>
    <s v="Dematteis"/>
    <s v="Luigi"/>
    <x v="114"/>
    <x v="4"/>
    <m/>
    <m/>
    <s v="No Checkout"/>
    <n v="0"/>
    <n v="0"/>
    <n v="0"/>
    <n v="0"/>
    <n v="0"/>
    <s v="$300"/>
    <n v="0"/>
  </r>
  <r>
    <x v="1"/>
    <s v="Kubisa"/>
    <s v="Daniel"/>
    <x v="115"/>
    <x v="4"/>
    <m/>
    <m/>
    <s v="No Checkout"/>
    <n v="0"/>
    <n v="0"/>
    <n v="0"/>
    <n v="0"/>
    <n v="0"/>
    <s v="$300"/>
    <n v="0"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m/>
    <m/>
    <m/>
    <m/>
    <m/>
    <m/>
    <m/>
    <m/>
    <m/>
    <m/>
  </r>
  <r>
    <x v="6"/>
    <m/>
    <m/>
    <x v="116"/>
    <x v="4"/>
    <n v="57"/>
    <m/>
    <m/>
    <m/>
    <m/>
    <m/>
    <m/>
    <m/>
    <m/>
    <m/>
  </r>
  <r>
    <x v="6"/>
    <m/>
    <m/>
    <x v="116"/>
    <x v="4"/>
    <m/>
    <m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6">
  <r>
    <d v="2025-07-08T00:00:00"/>
    <x v="0"/>
    <x v="0"/>
    <n v="1"/>
    <s v="Square"/>
    <n v="20"/>
    <s v="Cindy Vlasak"/>
    <m/>
    <x v="0"/>
  </r>
  <r>
    <d v="2025-07-08T00:00:00"/>
    <x v="1"/>
    <x v="1"/>
    <n v="1"/>
    <s v="Square"/>
    <n v="20"/>
    <s v="Eric Pass"/>
    <s v=" 1 x In-person sale (I have my card)"/>
    <x v="0"/>
  </r>
  <r>
    <d v="2025-07-08T00:00:00"/>
    <x v="2"/>
    <x v="1"/>
    <n v="1"/>
    <s v="Square"/>
    <n v="20"/>
    <s v="Robbi Weil"/>
    <m/>
    <x v="0"/>
  </r>
  <r>
    <d v="2025-07-08T00:00:00"/>
    <x v="3"/>
    <x v="1"/>
    <n v="1"/>
    <s v="Square"/>
    <n v="20"/>
    <s v="Aadra Kuseske"/>
    <s v=" 1 x In-person sale (I have my card)"/>
    <x v="0"/>
  </r>
  <r>
    <d v="2025-07-08T00:00:00"/>
    <x v="3"/>
    <x v="1"/>
    <n v="1"/>
    <s v="Square"/>
    <n v="20"/>
    <s v="Todd Overmoen"/>
    <s v=" 1 x In-person sale (I have my card)"/>
    <x v="0"/>
  </r>
  <r>
    <d v="2025-07-08T00:00:00"/>
    <x v="4"/>
    <x v="1"/>
    <n v="1"/>
    <s v="Square"/>
    <n v="20"/>
    <s v="Rachel Carlson"/>
    <s v=" 1 x In-person sale (I have my card)"/>
    <x v="0"/>
  </r>
  <r>
    <d v="2025-07-08T00:00:00"/>
    <x v="5"/>
    <x v="1"/>
    <n v="1"/>
    <s v="Square"/>
    <n v="20"/>
    <s v="Mitch Baker"/>
    <s v=" 1 x In-person sale (I have my card)"/>
    <x v="0"/>
  </r>
  <r>
    <d v="2025-07-08T00:00:00"/>
    <x v="5"/>
    <x v="0"/>
    <n v="1"/>
    <s v="Square"/>
    <n v="10"/>
    <s v="Robert Johnston"/>
    <m/>
    <x v="0"/>
  </r>
  <r>
    <d v="2025-07-08T00:00:00"/>
    <x v="6"/>
    <x v="1"/>
    <n v="1"/>
    <s v="Square"/>
    <n v="20"/>
    <s v="Joel Kreisel"/>
    <s v=" 1 x In-person sale (I have my card)"/>
    <x v="0"/>
  </r>
  <r>
    <d v="2025-07-08T00:00:00"/>
    <x v="6"/>
    <x v="1"/>
    <n v="1"/>
    <s v="Square"/>
    <n v="20"/>
    <s v="Sara Jessen"/>
    <s v=" 1 x In-person sale (I have my card)"/>
    <x v="0"/>
  </r>
  <r>
    <d v="2025-07-08T00:00:00"/>
    <x v="7"/>
    <x v="1"/>
    <n v="1"/>
    <s v="Square"/>
    <n v="20"/>
    <s v="Gerald Shepherd"/>
    <s v=" 1 x In-person sale (I have my card)"/>
    <x v="0"/>
  </r>
  <r>
    <d v="2025-07-08T00:00:00"/>
    <x v="7"/>
    <x v="1"/>
    <n v="1"/>
    <s v="Square"/>
    <n v="20"/>
    <s v="Marshall Anderson"/>
    <s v=" 1 x In-person sale (I have my card)"/>
    <x v="0"/>
  </r>
  <r>
    <d v="2025-07-08T00:00:00"/>
    <x v="7"/>
    <x v="1"/>
    <n v="1"/>
    <s v="Square"/>
    <n v="20"/>
    <s v="Scott Mickelson"/>
    <s v=" 1 x In-person sale (I have my card)"/>
    <x v="0"/>
  </r>
  <r>
    <d v="2025-07-08T00:00:00"/>
    <x v="7"/>
    <x v="1"/>
    <n v="1"/>
    <s v="Square"/>
    <n v="20"/>
    <s v="Terry Harmonick"/>
    <s v=" 1 x In-person sale (I have my card)"/>
    <x v="0"/>
  </r>
  <r>
    <d v="2025-07-08T00:00:00"/>
    <x v="8"/>
    <x v="1"/>
    <n v="1"/>
    <s v="Square"/>
    <n v="20"/>
    <s v="Cole Johnson"/>
    <m/>
    <x v="0"/>
  </r>
  <r>
    <d v="2025-07-08T00:00:00"/>
    <x v="9"/>
    <x v="1"/>
    <n v="1"/>
    <s v="Square"/>
    <n v="20"/>
    <s v="Jessica McKenna"/>
    <s v=" 1 x In-person sale (I have my card)"/>
    <x v="0"/>
  </r>
  <r>
    <d v="2025-07-08T00:00:00"/>
    <x v="10"/>
    <x v="1"/>
    <n v="1"/>
    <s v="Square"/>
    <n v="20"/>
    <s v="Abby Wolf"/>
    <s v=" 1 x In-person sale (I have my card)"/>
    <x v="0"/>
  </r>
  <r>
    <d v="2025-07-08T00:00:00"/>
    <x v="10"/>
    <x v="1"/>
    <n v="1"/>
    <s v="Square"/>
    <n v="20"/>
    <s v="Bruce Neumann"/>
    <m/>
    <x v="0"/>
  </r>
  <r>
    <d v="2025-07-08T00:00:00"/>
    <x v="10"/>
    <x v="1"/>
    <n v="1"/>
    <s v="Square"/>
    <n v="20"/>
    <s v="Diana Marianetti"/>
    <s v=" 1 x In-person sale (I have my card)"/>
    <x v="0"/>
  </r>
  <r>
    <d v="2025-07-08T00:00:00"/>
    <x v="10"/>
    <x v="1"/>
    <n v="1"/>
    <s v="Square"/>
    <n v="20"/>
    <s v="James Swanson"/>
    <s v=" 1 x In-person sale (I have my card)"/>
    <x v="0"/>
  </r>
  <r>
    <d v="2025-07-08T00:00:00"/>
    <x v="11"/>
    <x v="1"/>
    <n v="1"/>
    <s v="Square"/>
    <n v="20"/>
    <s v="Jerry Melnychuk"/>
    <s v=" 1 x In-person sale (I have my card)"/>
    <x v="0"/>
  </r>
  <r>
    <d v="2025-07-08T00:00:00"/>
    <x v="11"/>
    <x v="1"/>
    <n v="1"/>
    <s v="Square"/>
    <n v="20"/>
    <s v="Kyle Stark"/>
    <s v=" 1 x In-person sale (I have my card)"/>
    <x v="0"/>
  </r>
  <r>
    <d v="2025-07-08T00:00:00"/>
    <x v="12"/>
    <x v="1"/>
    <n v="1"/>
    <s v="Square"/>
    <n v="20"/>
    <s v="Carly Myrdal"/>
    <s v=" 1 x In-person sale (I have my card)"/>
    <x v="0"/>
  </r>
  <r>
    <d v="2025-07-08T00:00:00"/>
    <x v="13"/>
    <x v="1"/>
    <n v="1"/>
    <s v="Square"/>
    <n v="20"/>
    <s v="Angel Gorman"/>
    <s v=" 1 x In-person sale (I have my card)"/>
    <x v="0"/>
  </r>
  <r>
    <d v="2025-07-08T00:00:00"/>
    <x v="13"/>
    <x v="1"/>
    <n v="1"/>
    <s v="Square"/>
    <n v="20"/>
    <s v="Haakon Rondestvedt"/>
    <s v=" 1 x In-person sale (I have my card)"/>
    <x v="0"/>
  </r>
  <r>
    <d v="2025-07-08T00:00:00"/>
    <x v="13"/>
    <x v="1"/>
    <n v="1"/>
    <s v="Square"/>
    <n v="20"/>
    <s v="Jake Coryell"/>
    <s v=" 1 x In-person sale (I have my card)"/>
    <x v="0"/>
  </r>
  <r>
    <d v="2025-07-08T00:00:00"/>
    <x v="13"/>
    <x v="1"/>
    <n v="1"/>
    <s v="Square"/>
    <n v="20"/>
    <s v="Pericles Tortorelis"/>
    <s v=" 1 x In-person sale (I have my card)"/>
    <x v="0"/>
  </r>
  <r>
    <d v="2025-07-08T00:00:00"/>
    <x v="13"/>
    <x v="1"/>
    <n v="1"/>
    <s v="Square"/>
    <n v="20"/>
    <s v="Victoria Thor"/>
    <s v=" 1 x In-person sale (I have my card)"/>
    <x v="0"/>
  </r>
  <r>
    <d v="2025-07-08T00:00:00"/>
    <x v="14"/>
    <x v="1"/>
    <n v="1"/>
    <s v="Square"/>
    <n v="20"/>
    <s v="Kevin Davis"/>
    <s v=" 1 x In-person sale (I have my card)"/>
    <x v="0"/>
  </r>
  <r>
    <d v="2025-07-08T00:00:00"/>
    <x v="14"/>
    <x v="1"/>
    <n v="1"/>
    <s v="Square"/>
    <n v="20"/>
    <s v="Mark Vagle"/>
    <s v=" 1 x In-person sale (I have my card)"/>
    <x v="0"/>
  </r>
  <r>
    <d v="2025-07-08T00:00:00"/>
    <x v="14"/>
    <x v="1"/>
    <n v="1"/>
    <s v="Square"/>
    <n v="20"/>
    <s v="Randy Chinn"/>
    <s v=" 1 x In-person sale (I have my card)"/>
    <x v="0"/>
  </r>
  <r>
    <d v="2025-07-08T00:00:00"/>
    <x v="15"/>
    <x v="1"/>
    <n v="1"/>
    <s v="Square"/>
    <n v="20"/>
    <s v="Marie Fitzgerald Fitzgerald"/>
    <s v=" 1 x In-person sale (I have my card)"/>
    <x v="0"/>
  </r>
  <r>
    <d v="2025-07-08T00:00:00"/>
    <x v="16"/>
    <x v="1"/>
    <n v="1"/>
    <s v="Square"/>
    <n v="20"/>
    <s v="Andrea Ruether"/>
    <s v=" 1 x In-person sale (I have my card)"/>
    <x v="0"/>
  </r>
  <r>
    <d v="2025-07-08T00:00:00"/>
    <x v="16"/>
    <x v="1"/>
    <n v="1"/>
    <s v="Square"/>
    <n v="20"/>
    <s v="Madeline Schaak"/>
    <s v=" 1 x In-person sale (I have my card)"/>
    <x v="0"/>
  </r>
  <r>
    <d v="2025-07-08T00:00:00"/>
    <x v="16"/>
    <x v="1"/>
    <n v="1"/>
    <s v="Square"/>
    <n v="20"/>
    <s v="maria chavez"/>
    <s v=" 1 x In-person sale (I have my card)"/>
    <x v="0"/>
  </r>
  <r>
    <d v="2025-07-08T00:00:00"/>
    <x v="16"/>
    <x v="1"/>
    <n v="1"/>
    <s v="Square"/>
    <n v="20"/>
    <s v="Marian Gagliardi"/>
    <s v=" 1 x In-person sale (I have my card)"/>
    <x v="0"/>
  </r>
  <r>
    <d v="2025-07-08T00:00:00"/>
    <x v="17"/>
    <x v="1"/>
    <n v="1"/>
    <s v="Square"/>
    <n v="20"/>
    <s v="Barb Brown"/>
    <s v=" 1 x In-person sale (I have my card)"/>
    <x v="0"/>
  </r>
  <r>
    <d v="2025-07-08T00:00:00"/>
    <x v="17"/>
    <x v="1"/>
    <n v="1"/>
    <s v="Square"/>
    <n v="20"/>
    <s v="Joel Schmieg"/>
    <s v=" 1 x In-person sale (I have my card)"/>
    <x v="0"/>
  </r>
  <r>
    <d v="2025-07-08T00:00:00"/>
    <x v="17"/>
    <x v="1"/>
    <n v="1"/>
    <s v="Square"/>
    <n v="20"/>
    <s v="Shawn Doherty"/>
    <s v=" 1 x In-person sale (I have my card)"/>
    <x v="0"/>
  </r>
  <r>
    <d v="2025-07-08T00:00:00"/>
    <x v="17"/>
    <x v="1"/>
    <n v="1"/>
    <s v="Square"/>
    <n v="20"/>
    <s v="Siane Luzzi Chirpich"/>
    <s v=" 1 x In-person sale (I have my card)"/>
    <x v="0"/>
  </r>
  <r>
    <d v="2025-07-08T00:00:00"/>
    <x v="18"/>
    <x v="1"/>
    <n v="1"/>
    <s v="Square"/>
    <n v="20"/>
    <s v="Gerald Shepherd"/>
    <s v=" 1 x In-person sale (I have my card)"/>
    <x v="0"/>
  </r>
  <r>
    <d v="2025-07-08T00:00:00"/>
    <x v="18"/>
    <x v="1"/>
    <n v="2"/>
    <s v="Square"/>
    <n v="40"/>
    <s v="Nicole Smith"/>
    <s v=" 1 x To be delivered (I need a card)"/>
    <x v="0"/>
  </r>
  <r>
    <d v="2025-07-08T00:00:00"/>
    <x v="19"/>
    <x v="1"/>
    <n v="1"/>
    <s v="Square"/>
    <n v="20"/>
    <s v="Jack Cherry"/>
    <s v=" 1 x In-person sale (I have my card)"/>
    <x v="0"/>
  </r>
  <r>
    <d v="2025-07-08T00:00:00"/>
    <x v="20"/>
    <x v="1"/>
    <n v="2"/>
    <s v="Square"/>
    <n v="40"/>
    <s v="Ali Mohamed"/>
    <s v=" 1 x In-person sale (I have my card)"/>
    <x v="0"/>
  </r>
  <r>
    <d v="2025-07-08T00:00:00"/>
    <x v="20"/>
    <x v="1"/>
    <n v="1"/>
    <s v="Square"/>
    <n v="20"/>
    <s v="Gerald Shepherd"/>
    <s v=" 1 x Senior Class"/>
    <x v="0"/>
  </r>
  <r>
    <d v="2025-07-08T00:00:00"/>
    <x v="21"/>
    <x v="1"/>
    <n v="1"/>
    <s v="Square"/>
    <n v="20"/>
    <s v="Nicole Scheer"/>
    <s v=" 1 x In-person sale (I have my card)"/>
    <x v="0"/>
  </r>
  <r>
    <d v="2025-07-08T00:00:00"/>
    <x v="21"/>
    <x v="1"/>
    <n v="1"/>
    <s v="Square"/>
    <n v="20"/>
    <s v="Tom Runde"/>
    <s v=" 1 x In-person sale (I have my card)"/>
    <x v="0"/>
  </r>
  <r>
    <d v="2025-07-08T00:00:00"/>
    <x v="22"/>
    <x v="0"/>
    <n v="1"/>
    <s v="Square"/>
    <n v="1"/>
    <s v="Charles Dungan"/>
    <m/>
    <x v="0"/>
  </r>
  <r>
    <d v="2025-07-08T00:00:00"/>
    <x v="23"/>
    <x v="1"/>
    <n v="1"/>
    <s v="Square"/>
    <n v="20"/>
    <s v="Maggie Boedigheimer"/>
    <s v=" 1 x In-person sale (I have my card)"/>
    <x v="0"/>
  </r>
  <r>
    <d v="2025-07-08T00:00:00"/>
    <x v="24"/>
    <x v="1"/>
    <n v="1"/>
    <s v="Square"/>
    <n v="20"/>
    <s v="Trevor Stewart"/>
    <s v=" 1 x In-person sale (I have my card)"/>
    <x v="0"/>
  </r>
  <r>
    <d v="2025-07-08T00:00:00"/>
    <x v="25"/>
    <x v="1"/>
    <n v="1"/>
    <s v="Square"/>
    <n v="20"/>
    <s v="Michael McNamee"/>
    <s v=" 1 x In-person sale (I have my card)"/>
    <x v="0"/>
  </r>
  <r>
    <d v="2025-07-08T00:00:00"/>
    <x v="26"/>
    <x v="1"/>
    <n v="1"/>
    <s v="Square"/>
    <n v="20"/>
    <s v="Celeste Saarinen"/>
    <s v=" 1 x In-person sale (I have my card)"/>
    <x v="0"/>
  </r>
  <r>
    <d v="2025-07-08T00:00:00"/>
    <x v="26"/>
    <x v="1"/>
    <n v="1"/>
    <s v="Square"/>
    <n v="20"/>
    <s v="Chris Larsen"/>
    <s v=" 1 x In-person sale (I have my card)"/>
    <x v="0"/>
  </r>
  <r>
    <d v="2025-07-08T00:00:00"/>
    <x v="26"/>
    <x v="1"/>
    <n v="1"/>
    <s v="Square"/>
    <n v="20"/>
    <s v="Mary Peterson"/>
    <s v=" 1 x In-person sale (I have my card)"/>
    <x v="0"/>
  </r>
  <r>
    <d v="2025-07-08T00:00:00"/>
    <x v="26"/>
    <x v="0"/>
    <n v="1"/>
    <s v="Square"/>
    <n v="20"/>
    <s v="Tom Matkovits"/>
    <m/>
    <x v="0"/>
  </r>
  <r>
    <d v="2025-07-08T00:00:00"/>
    <x v="27"/>
    <x v="1"/>
    <n v="1"/>
    <s v="Square"/>
    <n v="20"/>
    <s v="Aaron Osowski"/>
    <s v=" 1 x In-person sale (I have my card)"/>
    <x v="0"/>
  </r>
  <r>
    <d v="2025-07-08T00:00:00"/>
    <x v="27"/>
    <x v="1"/>
    <n v="1"/>
    <s v="Square"/>
    <n v="20"/>
    <s v="Rachel Johnson"/>
    <s v=" 1 x In-person sale (I have my card)"/>
    <x v="0"/>
  </r>
  <r>
    <d v="2025-07-08T00:00:00"/>
    <x v="28"/>
    <x v="1"/>
    <n v="2"/>
    <s v="Square"/>
    <n v="40"/>
    <s v="Brad Honey"/>
    <s v=" 1 x In-person sale (I have my card)"/>
    <x v="0"/>
  </r>
  <r>
    <d v="2025-07-08T00:00:00"/>
    <x v="28"/>
    <x v="1"/>
    <n v="1"/>
    <s v="Square"/>
    <n v="20"/>
    <s v="Jonathan Holtmeier"/>
    <s v=" 1 x In-person sale (I have my card)"/>
    <x v="0"/>
  </r>
  <r>
    <d v="2025-07-08T00:00:00"/>
    <x v="28"/>
    <x v="1"/>
    <n v="1"/>
    <s v="Square"/>
    <n v="20"/>
    <s v="Luke Slindee"/>
    <s v=" 1 x In-person sale (I have my card)"/>
    <x v="0"/>
  </r>
  <r>
    <d v="2025-07-08T00:00:00"/>
    <x v="28"/>
    <x v="1"/>
    <n v="1"/>
    <s v="Square"/>
    <n v="20"/>
    <s v="Nancy Jaeckels"/>
    <s v=" 1 x In-person sale (I have my card)"/>
    <x v="0"/>
  </r>
  <r>
    <d v="2025-07-08T00:00:00"/>
    <x v="28"/>
    <x v="1"/>
    <n v="1"/>
    <s v="Square"/>
    <n v="20"/>
    <s v="Rachel Carlson"/>
    <s v=" 1 x In-person sale (I have my card)"/>
    <x v="0"/>
  </r>
  <r>
    <d v="2025-07-08T00:00:00"/>
    <x v="29"/>
    <x v="1"/>
    <n v="1"/>
    <s v="Square"/>
    <n v="20"/>
    <s v="Louie Page"/>
    <s v=" 1 x In-person sale (I have my card)"/>
    <x v="0"/>
  </r>
  <r>
    <d v="2025-07-08T00:00:00"/>
    <x v="29"/>
    <x v="1"/>
    <n v="1"/>
    <s v="Square"/>
    <n v="20"/>
    <s v="McKinzie Hopkins"/>
    <s v=" 1 x In-person sale (I have my card)"/>
    <x v="0"/>
  </r>
  <r>
    <d v="2025-07-08T00:00:00"/>
    <x v="30"/>
    <x v="1"/>
    <n v="1"/>
    <s v="Square"/>
    <n v="20"/>
    <s v="Todd Messerli"/>
    <s v=" 1 x In-person sale (I have my card)"/>
    <x v="0"/>
  </r>
  <r>
    <d v="2025-07-08T00:00:00"/>
    <x v="31"/>
    <x v="1"/>
    <n v="1"/>
    <s v="Square"/>
    <n v="20"/>
    <s v="Andrew Manuele"/>
    <s v=" 1 x In-person sale (I have my card)"/>
    <x v="0"/>
  </r>
  <r>
    <d v="2025-07-08T00:00:00"/>
    <x v="31"/>
    <x v="1"/>
    <n v="1"/>
    <s v="Square"/>
    <n v="20"/>
    <s v="Tres Cossaboom"/>
    <s v=" 1 x In-person sale (I have my card)"/>
    <x v="0"/>
  </r>
  <r>
    <d v="2025-07-08T00:00:00"/>
    <x v="32"/>
    <x v="1"/>
    <n v="1"/>
    <s v="Square"/>
    <n v="20"/>
    <s v="Chanel Yngve"/>
    <s v=" 1 x In-person sale (I have my card)"/>
    <x v="0"/>
  </r>
  <r>
    <d v="2025-07-08T00:00:00"/>
    <x v="32"/>
    <x v="1"/>
    <n v="1"/>
    <s v="Square"/>
    <n v="20"/>
    <s v="Neil Kozlowicz"/>
    <s v=" 1 x In-person sale (I have my card)"/>
    <x v="0"/>
  </r>
  <r>
    <d v="2025-07-08T00:00:00"/>
    <x v="32"/>
    <x v="1"/>
    <n v="1"/>
    <s v="Square"/>
    <n v="20"/>
    <s v="Tyler Bren"/>
    <s v=" 1 x In-person sale (I have my card)"/>
    <x v="0"/>
  </r>
  <r>
    <d v="2025-07-08T00:00:00"/>
    <x v="33"/>
    <x v="1"/>
    <n v="1"/>
    <s v="Square"/>
    <n v="20"/>
    <s v="Robert Johnston"/>
    <s v=" 1 x In-person sale (I have my card)"/>
    <x v="0"/>
  </r>
  <r>
    <d v="2025-07-08T00:00:00"/>
    <x v="34"/>
    <x v="1"/>
    <n v="1"/>
    <s v="Square"/>
    <n v="20"/>
    <s v="Adrea Grocke"/>
    <s v=" 1 x In-person sale (I have my card)"/>
    <x v="0"/>
  </r>
  <r>
    <d v="2025-07-08T00:00:00"/>
    <x v="34"/>
    <x v="1"/>
    <n v="1"/>
    <s v="Square"/>
    <n v="20"/>
    <s v="Andrew Moritz"/>
    <s v=" 1 x In-person sale (I have my card)"/>
    <x v="0"/>
  </r>
  <r>
    <d v="2025-07-08T00:00:00"/>
    <x v="34"/>
    <x v="1"/>
    <n v="1"/>
    <s v="Square"/>
    <n v="20"/>
    <s v="Annie Gustafson"/>
    <s v=" 1 x In-person sale (I have my card)"/>
    <x v="0"/>
  </r>
  <r>
    <d v="2025-07-08T00:00:00"/>
    <x v="34"/>
    <x v="1"/>
    <n v="1"/>
    <s v="Square"/>
    <n v="20"/>
    <s v="Edie Kalweit"/>
    <s v=" 1 x In-person sale (I have my card)"/>
    <x v="0"/>
  </r>
  <r>
    <d v="2025-07-08T00:00:00"/>
    <x v="34"/>
    <x v="1"/>
    <n v="1"/>
    <s v="Square"/>
    <n v="20"/>
    <s v="Jon Glesener"/>
    <s v=" 1 x In-person sale (I have my card)"/>
    <x v="0"/>
  </r>
  <r>
    <d v="2025-07-08T00:00:00"/>
    <x v="34"/>
    <x v="1"/>
    <n v="1"/>
    <s v="Square"/>
    <n v="20"/>
    <s v="Judd Lindvall"/>
    <s v=" 1 x In-person sale (I have my card)"/>
    <x v="0"/>
  </r>
  <r>
    <d v="2025-07-08T00:00:00"/>
    <x v="34"/>
    <x v="1"/>
    <n v="1"/>
    <s v="Square"/>
    <n v="20"/>
    <s v="Kelli Anderson"/>
    <s v=" 1 x In-person sale (I have my card)"/>
    <x v="0"/>
  </r>
  <r>
    <d v="2025-07-08T00:00:00"/>
    <x v="34"/>
    <x v="1"/>
    <n v="1"/>
    <s v="Square"/>
    <n v="20"/>
    <s v="Rocky McCormick"/>
    <s v=" 1 x In-person sale (I have my card)"/>
    <x v="0"/>
  </r>
  <r>
    <d v="2025-07-08T00:00:00"/>
    <x v="35"/>
    <x v="1"/>
    <n v="1"/>
    <s v="Square"/>
    <n v="20"/>
    <s v="Brenda  Cardona"/>
    <s v=" 1 x In-person sale (I have my card)"/>
    <x v="0"/>
  </r>
  <r>
    <d v="2025-07-08T00:00:00"/>
    <x v="36"/>
    <x v="1"/>
    <n v="1"/>
    <s v="Square"/>
    <n v="20"/>
    <s v="Lorraine Luger"/>
    <s v=" 1 x In-person sale (I have my card)"/>
    <x v="0"/>
  </r>
  <r>
    <d v="2025-07-08T00:00:00"/>
    <x v="36"/>
    <x v="1"/>
    <n v="1"/>
    <s v="Square"/>
    <n v="20"/>
    <s v="Rachel Whipple"/>
    <s v=" 1 x In-person sale (I have my card)"/>
    <x v="0"/>
  </r>
  <r>
    <d v="2025-07-09T00:00:00"/>
    <x v="0"/>
    <x v="1"/>
    <n v="1"/>
    <s v="Square"/>
    <n v="20"/>
    <s v="Daniel Villarreal"/>
    <s v=" 1 x In-person sale (I have my card)"/>
    <x v="0"/>
  </r>
  <r>
    <d v="2025-07-09T00:00:00"/>
    <x v="0"/>
    <x v="1"/>
    <n v="1"/>
    <s v="Square"/>
    <n v="20"/>
    <s v="Jonathon Wold"/>
    <s v=" 1 x In-person sale (I have my card)"/>
    <x v="0"/>
  </r>
  <r>
    <d v="2025-07-09T00:00:00"/>
    <x v="3"/>
    <x v="1"/>
    <n v="1"/>
    <s v="Square"/>
    <n v="20"/>
    <s v="John Loheit"/>
    <s v=" 1 x In-person sale (I have my card)"/>
    <x v="0"/>
  </r>
  <r>
    <d v="2025-07-09T00:00:00"/>
    <x v="3"/>
    <x v="1"/>
    <n v="1"/>
    <s v="Square"/>
    <n v="20"/>
    <s v="Jon Bastian"/>
    <s v=" 1 x In-person sale (I have my card)"/>
    <x v="0"/>
  </r>
  <r>
    <d v="2025-07-09T00:00:00"/>
    <x v="3"/>
    <x v="1"/>
    <n v="1"/>
    <s v="Square"/>
    <n v="20"/>
    <s v="Paul F Hughes"/>
    <s v=" 1 x In-person sale (I have my card)"/>
    <x v="0"/>
  </r>
  <r>
    <d v="2025-07-09T00:00:00"/>
    <x v="5"/>
    <x v="1"/>
    <n v="1"/>
    <s v="Square"/>
    <n v="20"/>
    <s v="Joanna Koenig"/>
    <s v=" 1 x In-person sale (I have my card)"/>
    <x v="0"/>
  </r>
  <r>
    <d v="2025-07-09T00:00:00"/>
    <x v="5"/>
    <x v="1"/>
    <n v="1"/>
    <s v="Square"/>
    <n v="20"/>
    <s v="Shannen Bornsen"/>
    <s v=" 1 x In-person sale (I have my card)"/>
    <x v="0"/>
  </r>
  <r>
    <d v="2025-07-09T00:00:00"/>
    <x v="7"/>
    <x v="1"/>
    <n v="1"/>
    <s v="Square"/>
    <n v="20"/>
    <s v="Cleve Nembhard"/>
    <s v=" 1 x In-person sale (I have my card)"/>
    <x v="0"/>
  </r>
  <r>
    <d v="2025-07-09T00:00:00"/>
    <x v="7"/>
    <x v="1"/>
    <n v="1"/>
    <s v="Square"/>
    <n v="20"/>
    <s v="Ebony Shackelford"/>
    <s v=" 1 x In-person sale (I have my card)"/>
    <x v="0"/>
  </r>
  <r>
    <d v="2025-07-09T00:00:00"/>
    <x v="37"/>
    <x v="1"/>
    <n v="1"/>
    <s v="Square"/>
    <n v="20"/>
    <s v="Becky Hoes"/>
    <s v=" 1 x To be delivered (I need a card)"/>
    <x v="0"/>
  </r>
  <r>
    <d v="2025-07-09T00:00:00"/>
    <x v="37"/>
    <x v="1"/>
    <n v="1"/>
    <s v="Square"/>
    <n v="20"/>
    <s v="Jamie Bonczyk"/>
    <s v=" 1 x To be delivered (I need a card)"/>
    <x v="0"/>
  </r>
  <r>
    <d v="2025-07-09T00:00:00"/>
    <x v="37"/>
    <x v="1"/>
    <n v="1"/>
    <s v="Square"/>
    <n v="20"/>
    <s v="Kelcie Hoes"/>
    <s v=" 1 x To be delivered (I need a card)"/>
    <x v="0"/>
  </r>
  <r>
    <d v="2025-07-09T00:00:00"/>
    <x v="37"/>
    <x v="1"/>
    <n v="1"/>
    <s v="Square"/>
    <n v="20"/>
    <s v="Lindsay Randall"/>
    <s v=" 1 x To be delivered (I need a card)"/>
    <x v="0"/>
  </r>
  <r>
    <d v="2025-07-09T00:00:00"/>
    <x v="37"/>
    <x v="1"/>
    <n v="1"/>
    <s v="Square"/>
    <n v="20"/>
    <s v="matt darling"/>
    <s v=" 1 x To be delivered (I need a card)"/>
    <x v="0"/>
  </r>
  <r>
    <d v="2025-07-09T00:00:00"/>
    <x v="37"/>
    <x v="1"/>
    <n v="2"/>
    <s v="Square"/>
    <n v="40"/>
    <s v="natalie ulberg"/>
    <s v=" 1 x In-person sale (I have my card)"/>
    <x v="0"/>
  </r>
  <r>
    <d v="2025-07-09T00:00:00"/>
    <x v="37"/>
    <x v="1"/>
    <n v="2"/>
    <s v="Square"/>
    <n v="40"/>
    <s v="Ronda Knutson"/>
    <s v=" 1 x In-person sale (I have my card)"/>
    <x v="0"/>
  </r>
  <r>
    <d v="2025-07-09T00:00:00"/>
    <x v="37"/>
    <x v="1"/>
    <n v="3"/>
    <s v="Square"/>
    <n v="60"/>
    <s v="TYLER BUETTNER"/>
    <s v=" 1 x To be delivered (I need a card)"/>
    <x v="0"/>
  </r>
  <r>
    <d v="2025-07-09T00:00:00"/>
    <x v="38"/>
    <x v="1"/>
    <n v="1"/>
    <s v="Square"/>
    <n v="20"/>
    <s v="Elizabeth Larsen"/>
    <s v=" 1 x In-person sale (I have my card)"/>
    <x v="0"/>
  </r>
  <r>
    <d v="2025-07-09T00:00:00"/>
    <x v="11"/>
    <x v="1"/>
    <n v="1"/>
    <s v="Square"/>
    <n v="20"/>
    <s v="HEATHER WILLIAMSON"/>
    <s v=" 1 x In-person sale (I have my card)"/>
    <x v="0"/>
  </r>
  <r>
    <d v="2025-07-09T00:00:00"/>
    <x v="11"/>
    <x v="1"/>
    <n v="1"/>
    <s v="Square"/>
    <n v="20"/>
    <s v="HEATHER WILLIAMSON"/>
    <s v=" 1 x In-person sale (I have my card)"/>
    <x v="0"/>
  </r>
  <r>
    <d v="2025-07-09T00:00:00"/>
    <x v="39"/>
    <x v="1"/>
    <n v="1"/>
    <s v="Square"/>
    <n v="20"/>
    <s v="Nate Shoemaker"/>
    <s v=" 1 x In-person sale (I have my card)"/>
    <x v="0"/>
  </r>
  <r>
    <d v="2025-07-09T00:00:00"/>
    <x v="40"/>
    <x v="1"/>
    <n v="1"/>
    <s v="Square"/>
    <n v="20"/>
    <s v="Anne Wagemaker"/>
    <s v=" 1 x To be delivered (I need a card)"/>
    <x v="0"/>
  </r>
  <r>
    <d v="2025-07-09T00:00:00"/>
    <x v="40"/>
    <x v="1"/>
    <n v="1"/>
    <s v="Square"/>
    <n v="20"/>
    <s v="Gregg Mekler"/>
    <s v=" 1 x To be delivered (I need a card)"/>
    <x v="0"/>
  </r>
  <r>
    <d v="2025-07-09T00:00:00"/>
    <x v="40"/>
    <x v="1"/>
    <n v="1"/>
    <s v="Square"/>
    <n v="20"/>
    <s v="Jean Jordison"/>
    <s v=" 1 x To be delivered (I need a card)"/>
    <x v="0"/>
  </r>
  <r>
    <d v="2025-07-09T00:00:00"/>
    <x v="40"/>
    <x v="1"/>
    <n v="1"/>
    <s v="Square"/>
    <n v="20"/>
    <s v="Karen Wall"/>
    <s v=" 1 x To be delivered (I need a card)"/>
    <x v="0"/>
  </r>
  <r>
    <d v="2025-07-09T00:00:00"/>
    <x v="40"/>
    <x v="1"/>
    <n v="1"/>
    <s v="Square"/>
    <n v="20"/>
    <s v="Kelly Caspers"/>
    <s v=" 1 x To be delivered (I need a card)"/>
    <x v="0"/>
  </r>
  <r>
    <d v="2025-07-09T00:00:00"/>
    <x v="40"/>
    <x v="1"/>
    <n v="2"/>
    <s v="Square"/>
    <n v="40"/>
    <s v="Kelly Caspers"/>
    <s v=" 1 x To be delivered (I need a card)"/>
    <x v="0"/>
  </r>
  <r>
    <d v="2025-07-09T00:00:00"/>
    <x v="40"/>
    <x v="1"/>
    <n v="1"/>
    <s v="Square"/>
    <n v="20"/>
    <s v="Laura Norton"/>
    <s v=" 1 x In-person sale (I have my card)"/>
    <x v="0"/>
  </r>
  <r>
    <d v="2025-07-09T00:00:00"/>
    <x v="40"/>
    <x v="1"/>
    <n v="2"/>
    <s v="Square"/>
    <n v="40"/>
    <s v="Melissa ADLER"/>
    <s v=" 1 x In-person sale (I have my card)"/>
    <x v="0"/>
  </r>
  <r>
    <d v="2025-07-09T00:00:00"/>
    <x v="40"/>
    <x v="1"/>
    <n v="1"/>
    <s v="Square"/>
    <n v="20"/>
    <s v="Robert Chet Peterson"/>
    <s v=" 1 x To be delivered (I need a card)"/>
    <x v="0"/>
  </r>
  <r>
    <d v="2025-07-09T00:00:00"/>
    <x v="40"/>
    <x v="1"/>
    <n v="1"/>
    <s v="Square"/>
    <n v="20"/>
    <s v="Scott Brown"/>
    <s v=" 1 x To be delivered (I need a card)"/>
    <x v="0"/>
  </r>
  <r>
    <d v="2025-07-09T00:00:00"/>
    <x v="40"/>
    <x v="1"/>
    <n v="2"/>
    <s v="Square"/>
    <n v="40"/>
    <s v="Steven Caspers"/>
    <s v=" 1 x To be delivered (I need a card)"/>
    <x v="0"/>
  </r>
  <r>
    <d v="2025-07-09T00:00:00"/>
    <x v="16"/>
    <x v="1"/>
    <n v="1"/>
    <s v="Square"/>
    <n v="21.7"/>
    <s v="Brian Bozeman"/>
    <s v=" 1 x To be delivered (I need a card)"/>
    <x v="0"/>
  </r>
  <r>
    <d v="2025-07-09T00:00:00"/>
    <x v="17"/>
    <x v="1"/>
    <n v="1"/>
    <s v="Square"/>
    <n v="20"/>
    <s v="Alan Wahlstrom"/>
    <s v=" 1 x To be delivered (I need a card)"/>
    <x v="0"/>
  </r>
  <r>
    <d v="2025-07-09T00:00:00"/>
    <x v="17"/>
    <x v="1"/>
    <n v="1"/>
    <s v="Square"/>
    <n v="20"/>
    <s v="Elizabeth Appel"/>
    <s v=" 1 x In-person sale (I have my card)"/>
    <x v="0"/>
  </r>
  <r>
    <d v="2025-07-09T00:00:00"/>
    <x v="17"/>
    <x v="1"/>
    <n v="1"/>
    <s v="Square"/>
    <n v="20"/>
    <s v="Jessica Sundell"/>
    <s v=" 1 x To be delivered (I need a card)"/>
    <x v="0"/>
  </r>
  <r>
    <d v="2025-07-09T00:00:00"/>
    <x v="18"/>
    <x v="1"/>
    <n v="1"/>
    <s v="Square"/>
    <n v="20"/>
    <s v="Bisola A. Wald"/>
    <s v=" 1 x To be delivered (I need a card)"/>
    <x v="0"/>
  </r>
  <r>
    <d v="2025-07-09T00:00:00"/>
    <x v="23"/>
    <x v="1"/>
    <n v="1"/>
    <s v="Square"/>
    <n v="20"/>
    <s v="Heidi Hemmen"/>
    <s v=" 1 x To be delivered (I need a card)"/>
    <x v="0"/>
  </r>
  <r>
    <d v="2025-07-09T00:00:00"/>
    <x v="23"/>
    <x v="1"/>
    <n v="1"/>
    <s v="Square"/>
    <n v="20"/>
    <s v="Rachel Carlson"/>
    <s v=" 1 x In-person sale (I have my card)"/>
    <x v="0"/>
  </r>
  <r>
    <d v="2025-07-09T00:00:00"/>
    <x v="41"/>
    <x v="1"/>
    <n v="1"/>
    <s v="Square"/>
    <n v="20"/>
    <s v="Douglas Boie"/>
    <s v=" 1 x In-person sale (I have my card)"/>
    <x v="0"/>
  </r>
  <r>
    <d v="2025-07-09T00:00:00"/>
    <x v="41"/>
    <x v="1"/>
    <n v="1"/>
    <s v="Square"/>
    <n v="20"/>
    <s v="Jim Carter"/>
    <s v=" 1 x In-person sale (I have my card)"/>
    <x v="0"/>
  </r>
  <r>
    <d v="2025-07-09T00:00:00"/>
    <x v="42"/>
    <x v="1"/>
    <n v="2"/>
    <s v="Square"/>
    <n v="40"/>
    <s v="BRANDI NELSON"/>
    <s v=" 1 x To be delivered (I need a card)"/>
    <x v="0"/>
  </r>
  <r>
    <d v="2025-07-09T00:00:00"/>
    <x v="26"/>
    <x v="1"/>
    <n v="1"/>
    <s v="Square"/>
    <n v="20"/>
    <s v="Earl Reinhard"/>
    <s v=" 1 x Sophomore Class"/>
    <x v="0"/>
  </r>
  <r>
    <d v="2025-07-09T00:00:00"/>
    <x v="26"/>
    <x v="1"/>
    <n v="1"/>
    <s v="Square"/>
    <n v="20"/>
    <s v="Ebony Sampson"/>
    <s v=" 1 x In-person sale (I have my card)"/>
    <x v="0"/>
  </r>
  <r>
    <d v="2025-07-09T00:00:00"/>
    <x v="26"/>
    <x v="1"/>
    <n v="1"/>
    <s v="Square"/>
    <n v="20"/>
    <s v="Matthew Mishek"/>
    <s v=" 1 x In-person sale (I have my card)"/>
    <x v="0"/>
  </r>
  <r>
    <d v="2025-07-09T00:00:00"/>
    <x v="28"/>
    <x v="0"/>
    <n v="1"/>
    <s v="Square"/>
    <n v="20"/>
    <s v="Brandon Sokoloski"/>
    <m/>
    <x v="0"/>
  </r>
  <r>
    <d v="2025-07-09T00:00:00"/>
    <x v="29"/>
    <x v="1"/>
    <n v="1"/>
    <s v="Square"/>
    <n v="20"/>
    <s v="Amanda Brandon"/>
    <s v=" 1 x To be delivered (I need a card)"/>
    <x v="0"/>
  </r>
  <r>
    <d v="2025-07-09T00:00:00"/>
    <x v="29"/>
    <x v="1"/>
    <n v="1"/>
    <s v="Square"/>
    <n v="20"/>
    <s v="Anna Mulfinger"/>
    <s v=" 1 x In-person sale (I have my card)"/>
    <x v="0"/>
  </r>
  <r>
    <d v="2025-07-09T00:00:00"/>
    <x v="29"/>
    <x v="1"/>
    <n v="1"/>
    <s v="Square"/>
    <n v="20"/>
    <s v="Julie Anderson"/>
    <s v=" 1 x To be delivered (I need a card)"/>
    <x v="0"/>
  </r>
  <r>
    <d v="2025-07-09T00:00:00"/>
    <x v="30"/>
    <x v="1"/>
    <n v="1"/>
    <s v="Square"/>
    <n v="20"/>
    <s v="Libby Sharp"/>
    <s v=" 1 x In-person sale (I have my card)"/>
    <x v="0"/>
  </r>
  <r>
    <d v="2025-07-09T00:00:00"/>
    <x v="43"/>
    <x v="1"/>
    <n v="1"/>
    <s v="Square"/>
    <n v="20"/>
    <s v="Kirk Anderson"/>
    <s v=" 1 x To be delivered (I need a card)"/>
    <x v="0"/>
  </r>
  <r>
    <d v="2025-07-09T00:00:00"/>
    <x v="32"/>
    <x v="1"/>
    <n v="1"/>
    <s v="Square"/>
    <n v="20"/>
    <s v="Alicia D Crudup"/>
    <s v=" 1 x In-person sale (I have my card)"/>
    <x v="0"/>
  </r>
  <r>
    <d v="2025-07-09T00:00:00"/>
    <x v="32"/>
    <x v="1"/>
    <n v="1"/>
    <s v="Square"/>
    <n v="20"/>
    <s v="Ivory Smith"/>
    <s v=" 1 x In-person sale (I have my card)"/>
    <x v="0"/>
  </r>
  <r>
    <d v="2025-07-09T00:00:00"/>
    <x v="32"/>
    <x v="0"/>
    <n v="1"/>
    <s v="Square"/>
    <n v="25"/>
    <s v="Miia M"/>
    <m/>
    <x v="0"/>
  </r>
  <r>
    <d v="2025-07-09T00:00:00"/>
    <x v="35"/>
    <x v="1"/>
    <n v="1"/>
    <s v="Square"/>
    <n v="20"/>
    <s v="Brittany Larson"/>
    <s v=" 1 x In-person sale (I have my card)"/>
    <x v="0"/>
  </r>
  <r>
    <d v="2025-07-09T00:00:00"/>
    <x v="35"/>
    <x v="1"/>
    <n v="1"/>
    <s v="Square"/>
    <n v="20"/>
    <s v="Kimberly Behrens"/>
    <s v=" 1 x In-person sale (I have my card)"/>
    <x v="0"/>
  </r>
  <r>
    <d v="2025-07-09T00:00:00"/>
    <x v="35"/>
    <x v="1"/>
    <n v="1"/>
    <s v="Square"/>
    <n v="20"/>
    <s v="Raechel Bailey"/>
    <s v=" 1 x In-person sale (I have my card)"/>
    <x v="0"/>
  </r>
  <r>
    <d v="2025-07-09T00:00:00"/>
    <x v="35"/>
    <x v="1"/>
    <n v="1"/>
    <s v="Square"/>
    <n v="20"/>
    <s v="Scott Anderson"/>
    <s v=" 1 x In-person sale (I have my card)"/>
    <x v="0"/>
  </r>
  <r>
    <d v="2025-07-09T00:00:00"/>
    <x v="35"/>
    <x v="1"/>
    <n v="1"/>
    <s v="Square"/>
    <n v="20"/>
    <s v="Sherry Amelse"/>
    <s v=" 1 x To be delivered (I need a card)"/>
    <x v="0"/>
  </r>
  <r>
    <d v="2025-07-09T00:00:00"/>
    <x v="35"/>
    <x v="1"/>
    <n v="1"/>
    <s v="Square"/>
    <n v="20"/>
    <s v="Souratsavady Takerngpol"/>
    <s v=" 1 x In-person sale (I have my card)"/>
    <x v="0"/>
  </r>
  <r>
    <d v="2025-07-09T00:00:00"/>
    <x v="35"/>
    <x v="1"/>
    <n v="1"/>
    <s v="Square"/>
    <n v="20"/>
    <s v="Steve Strampe"/>
    <s v=" 1 x In-person sale (I have my card)"/>
    <x v="0"/>
  </r>
  <r>
    <d v="2025-07-10T00:00:00"/>
    <x v="17"/>
    <x v="1"/>
    <n v="1"/>
    <s v="Square"/>
    <n v="20"/>
    <s v="Jon Bastian"/>
    <s v=" 1 x To be delivered (I need a card)"/>
    <x v="0"/>
  </r>
  <r>
    <d v="2025-07-10T00:00:00"/>
    <x v="2"/>
    <x v="1"/>
    <n v="7"/>
    <s v="Cash"/>
    <n v="140"/>
    <s v="Blitz Week"/>
    <m/>
    <x v="0"/>
  </r>
  <r>
    <d v="2025-07-10T00:00:00"/>
    <x v="3"/>
    <x v="1"/>
    <n v="18"/>
    <s v="Cash"/>
    <n v="360"/>
    <s v="Blitz Week"/>
    <m/>
    <x v="0"/>
  </r>
  <r>
    <d v="2025-07-10T00:00:00"/>
    <x v="3"/>
    <x v="1"/>
    <n v="1"/>
    <s v="Square"/>
    <n v="20"/>
    <s v="Kara Denfeld"/>
    <s v=" 1 x In-person sale (I have my card)"/>
    <x v="0"/>
  </r>
  <r>
    <d v="2025-07-10T00:00:00"/>
    <x v="3"/>
    <x v="1"/>
    <n v="1"/>
    <s v="Square"/>
    <n v="20"/>
    <s v="Karissa Kuhle"/>
    <s v=" 1 x In-person sale (I have my card)"/>
    <x v="0"/>
  </r>
  <r>
    <d v="2025-07-10T00:00:00"/>
    <x v="3"/>
    <x v="1"/>
    <n v="3"/>
    <s v="Square"/>
    <n v="60"/>
    <s v="Karla Rodrigues"/>
    <s v=" 1 x In-person sale (I have my card)"/>
    <x v="0"/>
  </r>
  <r>
    <d v="2025-07-10T00:00:00"/>
    <x v="3"/>
    <x v="1"/>
    <n v="1"/>
    <s v="Square"/>
    <n v="20"/>
    <s v="Taylor Lewis"/>
    <s v=" 1 x In-person sale (I have my card)"/>
    <x v="0"/>
  </r>
  <r>
    <d v="2025-07-10T00:00:00"/>
    <x v="4"/>
    <x v="1"/>
    <n v="14"/>
    <s v="Cash"/>
    <n v="280"/>
    <s v="Blitz Week"/>
    <m/>
    <x v="0"/>
  </r>
  <r>
    <d v="2025-07-10T00:00:00"/>
    <x v="4"/>
    <x v="0"/>
    <n v="1"/>
    <s v="Cash"/>
    <n v="10"/>
    <s v="Blitz Week"/>
    <m/>
    <x v="0"/>
  </r>
  <r>
    <d v="2025-07-10T00:00:00"/>
    <x v="5"/>
    <x v="1"/>
    <n v="5"/>
    <s v="Cash"/>
    <n v="100"/>
    <s v="Blitz Week"/>
    <m/>
    <x v="0"/>
  </r>
  <r>
    <d v="2025-07-10T00:00:00"/>
    <x v="5"/>
    <x v="1"/>
    <n v="1"/>
    <s v="Square"/>
    <n v="20"/>
    <s v="Marsha Stowe"/>
    <s v=" 1 x To be delivered (I need a card)"/>
    <x v="0"/>
  </r>
  <r>
    <d v="2025-07-10T00:00:00"/>
    <x v="5"/>
    <x v="1"/>
    <n v="2"/>
    <s v="Square"/>
    <n v="40"/>
    <s v="Molly Monahan"/>
    <s v=" 1 x In-person sale (I have my card)"/>
    <x v="0"/>
  </r>
  <r>
    <d v="2025-07-10T00:00:00"/>
    <x v="6"/>
    <x v="1"/>
    <n v="1"/>
    <s v="Square"/>
    <n v="20"/>
    <s v="Angie Knodel"/>
    <s v=" 1 x In-person sale (I have my card)"/>
    <x v="0"/>
  </r>
  <r>
    <d v="2025-07-10T00:00:00"/>
    <x v="6"/>
    <x v="1"/>
    <n v="10"/>
    <s v="Cash"/>
    <n v="200"/>
    <s v="Blitz Week"/>
    <m/>
    <x v="0"/>
  </r>
  <r>
    <d v="2025-07-10T00:00:00"/>
    <x v="6"/>
    <x v="0"/>
    <n v="1"/>
    <s v="Cash"/>
    <n v="10"/>
    <s v="Blitz Week"/>
    <m/>
    <x v="0"/>
  </r>
  <r>
    <d v="2025-07-10T00:00:00"/>
    <x v="6"/>
    <x v="1"/>
    <n v="1"/>
    <s v="Square"/>
    <n v="20"/>
    <s v="Jessica Busse"/>
    <s v=" 1 x In-person sale (I have my card)"/>
    <x v="0"/>
  </r>
  <r>
    <d v="2025-07-10T00:00:00"/>
    <x v="6"/>
    <x v="1"/>
    <n v="1"/>
    <s v="Square"/>
    <n v="20"/>
    <s v="Leah Davis"/>
    <s v=" 1 x In-person sale (I have my card)"/>
    <x v="0"/>
  </r>
  <r>
    <d v="2025-07-10T00:00:00"/>
    <x v="6"/>
    <x v="1"/>
    <n v="1"/>
    <s v="Square"/>
    <n v="20"/>
    <s v="Young, Justin"/>
    <s v=" 1 x In-person sale (I have my card)"/>
    <x v="0"/>
  </r>
  <r>
    <d v="2025-07-10T00:00:00"/>
    <x v="7"/>
    <x v="1"/>
    <n v="16"/>
    <s v="Cash"/>
    <n v="320"/>
    <s v="Blitz Week"/>
    <m/>
    <x v="0"/>
  </r>
  <r>
    <d v="2025-07-10T00:00:00"/>
    <x v="7"/>
    <x v="1"/>
    <n v="1"/>
    <s v="Square"/>
    <n v="20"/>
    <s v="Matthew Gale"/>
    <s v=" 1 x In-person sale (I have my card)"/>
    <x v="0"/>
  </r>
  <r>
    <d v="2025-07-10T00:00:00"/>
    <x v="37"/>
    <x v="1"/>
    <n v="3"/>
    <s v="Cash"/>
    <n v="60"/>
    <s v="Blitz Week"/>
    <m/>
    <x v="0"/>
  </r>
  <r>
    <d v="2025-07-10T00:00:00"/>
    <x v="8"/>
    <x v="1"/>
    <n v="9"/>
    <s v="Cash"/>
    <n v="180"/>
    <s v="Blitz Week"/>
    <m/>
    <x v="0"/>
  </r>
  <r>
    <d v="2025-07-10T00:00:00"/>
    <x v="44"/>
    <x v="1"/>
    <n v="15"/>
    <s v="Cash"/>
    <n v="300"/>
    <s v="Blitz Week"/>
    <m/>
    <x v="0"/>
  </r>
  <r>
    <d v="2025-07-10T00:00:00"/>
    <x v="44"/>
    <x v="0"/>
    <n v="1"/>
    <s v="Cash"/>
    <n v="10"/>
    <s v="Blitz Week"/>
    <m/>
    <x v="0"/>
  </r>
  <r>
    <d v="2025-07-10T00:00:00"/>
    <x v="9"/>
    <x v="1"/>
    <n v="5"/>
    <s v="Cash"/>
    <n v="100"/>
    <s v="Blitz Week"/>
    <m/>
    <x v="0"/>
  </r>
  <r>
    <d v="2025-07-10T00:00:00"/>
    <x v="9"/>
    <x v="0"/>
    <n v="1"/>
    <s v="Cash"/>
    <n v="17"/>
    <s v="Blitz Week"/>
    <m/>
    <x v="0"/>
  </r>
  <r>
    <d v="2025-07-10T00:00:00"/>
    <x v="38"/>
    <x v="1"/>
    <n v="7"/>
    <s v="Cash"/>
    <n v="140"/>
    <s v="Blitz Week"/>
    <m/>
    <x v="0"/>
  </r>
  <r>
    <d v="2025-07-10T00:00:00"/>
    <x v="38"/>
    <x v="0"/>
    <n v="1"/>
    <s v="Cash"/>
    <n v="10"/>
    <s v="Blitz Week"/>
    <m/>
    <x v="0"/>
  </r>
  <r>
    <d v="2025-07-10T00:00:00"/>
    <x v="38"/>
    <x v="1"/>
    <n v="1"/>
    <s v="Square"/>
    <n v="20"/>
    <s v="Cody Dirkx"/>
    <s v=" 1 x In-person sale (I have my card)"/>
    <x v="0"/>
  </r>
  <r>
    <d v="2025-07-10T00:00:00"/>
    <x v="10"/>
    <x v="1"/>
    <n v="10"/>
    <s v="Cash"/>
    <n v="200"/>
    <s v="Blitz Week"/>
    <m/>
    <x v="0"/>
  </r>
  <r>
    <d v="2025-07-10T00:00:00"/>
    <x v="10"/>
    <x v="0"/>
    <n v="1"/>
    <s v="Donation"/>
    <n v="25"/>
    <s v="Blitz Week"/>
    <m/>
    <x v="0"/>
  </r>
  <r>
    <d v="2025-07-10T00:00:00"/>
    <x v="10"/>
    <x v="1"/>
    <n v="1"/>
    <s v="Square"/>
    <n v="20"/>
    <s v="Michael Voss"/>
    <s v=" 1 x In-person sale (I have my card)"/>
    <x v="0"/>
  </r>
  <r>
    <d v="2025-07-10T00:00:00"/>
    <x v="11"/>
    <x v="1"/>
    <n v="4"/>
    <s v="Cash"/>
    <n v="80"/>
    <s v="Blitz Week"/>
    <m/>
    <x v="0"/>
  </r>
  <r>
    <d v="2025-07-10T00:00:00"/>
    <x v="11"/>
    <x v="0"/>
    <n v="1"/>
    <s v="Cash"/>
    <n v="5"/>
    <s v="Blitz Week"/>
    <m/>
    <x v="0"/>
  </r>
  <r>
    <d v="2025-07-10T00:00:00"/>
    <x v="11"/>
    <x v="1"/>
    <n v="1"/>
    <s v="Square"/>
    <n v="20"/>
    <s v="Casey Segner"/>
    <s v=" 1 x In-person sale (I have my card)"/>
    <x v="0"/>
  </r>
  <r>
    <d v="2025-07-10T00:00:00"/>
    <x v="11"/>
    <x v="1"/>
    <n v="1"/>
    <s v="Square"/>
    <n v="20"/>
    <s v="Hannah Highstrom"/>
    <s v=" 1 x In-person sale (I have my card)"/>
    <x v="0"/>
  </r>
  <r>
    <d v="2025-07-10T00:00:00"/>
    <x v="12"/>
    <x v="1"/>
    <n v="9"/>
    <s v="Cash"/>
    <n v="180"/>
    <s v="Blitz Week"/>
    <m/>
    <x v="0"/>
  </r>
  <r>
    <d v="2025-07-10T00:00:00"/>
    <x v="13"/>
    <x v="1"/>
    <n v="3"/>
    <s v="Cash"/>
    <n v="60"/>
    <s v="Blitz Week"/>
    <m/>
    <x v="0"/>
  </r>
  <r>
    <d v="2025-07-10T00:00:00"/>
    <x v="13"/>
    <x v="1"/>
    <n v="1"/>
    <s v="Square"/>
    <n v="20"/>
    <s v="Elizabeth Felt"/>
    <s v=" 1 x In-person sale (I have my card)"/>
    <x v="0"/>
  </r>
  <r>
    <d v="2025-07-10T00:00:00"/>
    <x v="14"/>
    <x v="1"/>
    <n v="9"/>
    <s v="Cash"/>
    <n v="180"/>
    <s v="Blitz Week"/>
    <m/>
    <x v="0"/>
  </r>
  <r>
    <d v="2025-07-10T00:00:00"/>
    <x v="14"/>
    <x v="1"/>
    <n v="1"/>
    <s v="Square"/>
    <n v="20"/>
    <s v="Emily Mann"/>
    <s v=" 1 x In-person sale (I have my card)"/>
    <x v="0"/>
  </r>
  <r>
    <d v="2025-07-10T00:00:00"/>
    <x v="14"/>
    <x v="1"/>
    <n v="1"/>
    <s v="Square"/>
    <n v="20"/>
    <s v="Leah Patrick"/>
    <s v=" 1 x In-person sale (I have my card)"/>
    <x v="0"/>
  </r>
  <r>
    <d v="2025-07-10T00:00:00"/>
    <x v="14"/>
    <x v="1"/>
    <n v="1"/>
    <s v="Square"/>
    <n v="20"/>
    <s v="Mathias Rechtzigel"/>
    <s v=" 1 x In-person sale (I have my card)"/>
    <x v="0"/>
  </r>
  <r>
    <d v="2025-07-10T00:00:00"/>
    <x v="14"/>
    <x v="1"/>
    <n v="1"/>
    <s v="Square"/>
    <n v="20"/>
    <s v="SCOTT WISE"/>
    <s v=" 1 x In-person sale (I have my card)"/>
    <x v="0"/>
  </r>
  <r>
    <d v="2025-07-10T00:00:00"/>
    <x v="15"/>
    <x v="1"/>
    <n v="8"/>
    <s v="Cash"/>
    <n v="160"/>
    <s v="Blitz Week"/>
    <m/>
    <x v="0"/>
  </r>
  <r>
    <d v="2025-07-10T00:00:00"/>
    <x v="39"/>
    <x v="1"/>
    <n v="2"/>
    <s v="Square"/>
    <n v="40"/>
    <s v="Ali Siddiqui"/>
    <s v=" 1 x To be delivered (I need a card)"/>
    <x v="0"/>
  </r>
  <r>
    <d v="2025-07-10T00:00:00"/>
    <x v="40"/>
    <x v="1"/>
    <n v="1"/>
    <s v="Square"/>
    <n v="20"/>
    <s v="Betsy Anderson"/>
    <s v=" 1 x To be delivered (I need a card)"/>
    <x v="0"/>
  </r>
  <r>
    <d v="2025-07-10T00:00:00"/>
    <x v="40"/>
    <x v="1"/>
    <n v="1"/>
    <s v="Square"/>
    <n v="20"/>
    <s v="Libby Johnson"/>
    <s v=" 1 x To be delivered (I need a card)"/>
    <x v="0"/>
  </r>
  <r>
    <d v="2025-07-10T00:00:00"/>
    <x v="40"/>
    <x v="1"/>
    <n v="1"/>
    <s v="Square"/>
    <n v="20"/>
    <s v="Michael Kern"/>
    <s v=" 1 x To be delivered (I need a card)"/>
    <x v="0"/>
  </r>
  <r>
    <d v="2025-07-10T00:00:00"/>
    <x v="40"/>
    <x v="1"/>
    <n v="1"/>
    <s v="Square"/>
    <n v="20"/>
    <s v="Paul Berry"/>
    <s v=" 1 x To be delivered (I need a card)"/>
    <x v="0"/>
  </r>
  <r>
    <d v="2025-07-10T00:00:00"/>
    <x v="16"/>
    <x v="1"/>
    <n v="7"/>
    <s v="Cash"/>
    <n v="140"/>
    <s v="Blitz Week"/>
    <m/>
    <x v="0"/>
  </r>
  <r>
    <d v="2025-07-10T00:00:00"/>
    <x v="17"/>
    <x v="0"/>
    <n v="1"/>
    <s v="Cash"/>
    <n v="15"/>
    <s v="Blitz Week"/>
    <m/>
    <x v="0"/>
  </r>
  <r>
    <d v="2025-07-10T00:00:00"/>
    <x v="17"/>
    <x v="1"/>
    <n v="14"/>
    <s v="Cash"/>
    <n v="280"/>
    <s v="Blitz Week"/>
    <m/>
    <x v="0"/>
  </r>
  <r>
    <d v="2025-07-10T00:00:00"/>
    <x v="17"/>
    <x v="1"/>
    <n v="1"/>
    <s v="Square"/>
    <n v="20"/>
    <s v="Kristine Anderson"/>
    <s v=" 1 x To be delivered (I need a card)"/>
    <x v="0"/>
  </r>
  <r>
    <d v="2025-07-10T00:00:00"/>
    <x v="18"/>
    <x v="1"/>
    <n v="1"/>
    <s v="Cash"/>
    <n v="20"/>
    <s v="Blitz Week"/>
    <m/>
    <x v="0"/>
  </r>
  <r>
    <d v="2025-07-10T00:00:00"/>
    <x v="18"/>
    <x v="1"/>
    <n v="1"/>
    <s v="Square"/>
    <n v="20"/>
    <s v="Craig Snure"/>
    <s v=" 1 x In-person sale (I have my card)"/>
    <x v="0"/>
  </r>
  <r>
    <d v="2025-07-10T00:00:00"/>
    <x v="18"/>
    <x v="1"/>
    <n v="1"/>
    <s v="Square"/>
    <n v="20"/>
    <s v="William Wood"/>
    <s v=" 1 x In-person sale (I have my card)"/>
    <x v="0"/>
  </r>
  <r>
    <d v="2025-07-10T00:00:00"/>
    <x v="19"/>
    <x v="1"/>
    <n v="5"/>
    <s v="Cash"/>
    <n v="100"/>
    <s v="Blitz Week"/>
    <m/>
    <x v="0"/>
  </r>
  <r>
    <d v="2025-07-10T00:00:00"/>
    <x v="19"/>
    <x v="0"/>
    <n v="1"/>
    <s v="Cash"/>
    <n v="15"/>
    <s v="Blitz Week"/>
    <m/>
    <x v="0"/>
  </r>
  <r>
    <d v="2025-07-10T00:00:00"/>
    <x v="21"/>
    <x v="1"/>
    <n v="4"/>
    <s v="Cash"/>
    <n v="80"/>
    <s v="Blitz Week"/>
    <m/>
    <x v="0"/>
  </r>
  <r>
    <d v="2025-07-10T00:00:00"/>
    <x v="21"/>
    <x v="1"/>
    <n v="1"/>
    <s v="Square"/>
    <n v="20"/>
    <s v="Charlie Specht"/>
    <s v=" 1 x In-person sale (I have my card)"/>
    <x v="0"/>
  </r>
  <r>
    <d v="2025-07-10T00:00:00"/>
    <x v="22"/>
    <x v="1"/>
    <n v="9"/>
    <s v="Cash"/>
    <n v="180"/>
    <s v="Blitz Week"/>
    <m/>
    <x v="0"/>
  </r>
  <r>
    <d v="2025-07-10T00:00:00"/>
    <x v="45"/>
    <x v="1"/>
    <n v="8"/>
    <s v="Cash"/>
    <n v="160"/>
    <s v="Blitz Week"/>
    <m/>
    <x v="0"/>
  </r>
  <r>
    <d v="2025-07-10T00:00:00"/>
    <x v="45"/>
    <x v="0"/>
    <n v="1"/>
    <s v="Cash"/>
    <n v="10"/>
    <s v="Blitz Week"/>
    <m/>
    <x v="0"/>
  </r>
  <r>
    <d v="2025-07-10T00:00:00"/>
    <x v="23"/>
    <x v="1"/>
    <n v="13"/>
    <s v="Cash"/>
    <n v="260"/>
    <s v="Blitz Week"/>
    <m/>
    <x v="0"/>
  </r>
  <r>
    <d v="2025-07-10T00:00:00"/>
    <x v="23"/>
    <x v="1"/>
    <n v="1"/>
    <s v="Square"/>
    <n v="20"/>
    <s v="Jessica Nemer"/>
    <s v=" 1 x In-person sale (I have my card)"/>
    <x v="0"/>
  </r>
  <r>
    <d v="2025-07-10T00:00:00"/>
    <x v="46"/>
    <x v="1"/>
    <n v="1"/>
    <s v="Square"/>
    <n v="20"/>
    <s v="Ann-Marie Magee"/>
    <s v=" 1 x To be delivered (I need a card)"/>
    <x v="0"/>
  </r>
  <r>
    <d v="2025-07-10T00:00:00"/>
    <x v="41"/>
    <x v="1"/>
    <n v="1"/>
    <s v="Square"/>
    <n v="20"/>
    <s v="Almarely Guerrero sanchez"/>
    <s v=" 1 x To be delivered (I need a card)"/>
    <x v="0"/>
  </r>
  <r>
    <d v="2025-07-10T00:00:00"/>
    <x v="41"/>
    <x v="1"/>
    <n v="10"/>
    <s v="Cash"/>
    <n v="200"/>
    <s v="Blitz Week"/>
    <m/>
    <x v="0"/>
  </r>
  <r>
    <d v="2025-07-10T00:00:00"/>
    <x v="41"/>
    <x v="1"/>
    <n v="1"/>
    <s v="Square"/>
    <n v="20"/>
    <s v="Robbie Soskin"/>
    <s v=" 1 x In-person sale (I have my card)"/>
    <x v="0"/>
  </r>
  <r>
    <d v="2025-07-10T00:00:00"/>
    <x v="24"/>
    <x v="1"/>
    <n v="1"/>
    <s v="Square"/>
    <n v="20"/>
    <s v="Bill Slack"/>
    <s v=" 1 x In-person sale (I have my card)"/>
    <x v="0"/>
  </r>
  <r>
    <d v="2025-07-10T00:00:00"/>
    <x v="24"/>
    <x v="1"/>
    <n v="1"/>
    <s v="Square"/>
    <n v="20"/>
    <s v="Christina  Farrell"/>
    <s v=" 1 x In-person sale (I have my card)"/>
    <x v="0"/>
  </r>
  <r>
    <d v="2025-07-10T00:00:00"/>
    <x v="24"/>
    <x v="1"/>
    <n v="1"/>
    <s v="Square"/>
    <n v="20"/>
    <s v="Curtis Brophy"/>
    <s v=" 1 x In-person sale (I have my card)"/>
    <x v="0"/>
  </r>
  <r>
    <d v="2025-07-10T00:00:00"/>
    <x v="24"/>
    <x v="1"/>
    <n v="1"/>
    <s v="Square"/>
    <n v="20"/>
    <s v="Hillis Byrnes"/>
    <s v=" 1 x In-person sale (I have my card)"/>
    <x v="0"/>
  </r>
  <r>
    <d v="2025-07-10T00:00:00"/>
    <x v="24"/>
    <x v="1"/>
    <n v="1"/>
    <s v="Square"/>
    <n v="20"/>
    <s v="Joel Schmieg"/>
    <s v=" 1 x In-person sale (I have my card)"/>
    <x v="0"/>
  </r>
  <r>
    <d v="2025-07-10T00:00:00"/>
    <x v="24"/>
    <x v="1"/>
    <n v="1"/>
    <s v="Square"/>
    <n v="20"/>
    <s v="Paula Torrano"/>
    <s v=" 1 x In-person sale (I have my card)"/>
    <x v="0"/>
  </r>
  <r>
    <d v="2025-07-10T00:00:00"/>
    <x v="24"/>
    <x v="1"/>
    <n v="1"/>
    <s v="Square"/>
    <n v="20"/>
    <s v="Victoria Hoger"/>
    <s v=" 1 x In-person sale (I have my card)"/>
    <x v="0"/>
  </r>
  <r>
    <d v="2025-07-10T00:00:00"/>
    <x v="47"/>
    <x v="1"/>
    <n v="15"/>
    <s v="Cash"/>
    <n v="300"/>
    <s v="Blitz Week"/>
    <m/>
    <x v="0"/>
  </r>
  <r>
    <d v="2025-07-10T00:00:00"/>
    <x v="48"/>
    <x v="1"/>
    <n v="1"/>
    <s v="Square"/>
    <n v="20"/>
    <s v="William Knaeble"/>
    <s v=" 1 x In-person sale (I have my card)"/>
    <x v="0"/>
  </r>
  <r>
    <d v="2025-07-10T00:00:00"/>
    <x v="49"/>
    <x v="1"/>
    <n v="10"/>
    <s v="Cash"/>
    <n v="200"/>
    <s v="Blitz Week"/>
    <m/>
    <x v="0"/>
  </r>
  <r>
    <d v="2025-07-10T00:00:00"/>
    <x v="49"/>
    <x v="1"/>
    <n v="10"/>
    <s v="Square"/>
    <n v="200"/>
    <s v="Habbiena Gaye"/>
    <s v=" 1 x In-person sale (I have my card)"/>
    <x v="0"/>
  </r>
  <r>
    <d v="2025-07-10T00:00:00"/>
    <x v="50"/>
    <x v="1"/>
    <n v="3"/>
    <s v="Cash"/>
    <n v="60"/>
    <s v="Blitz Week"/>
    <m/>
    <x v="0"/>
  </r>
  <r>
    <d v="2025-07-10T00:00:00"/>
    <x v="25"/>
    <x v="1"/>
    <n v="1"/>
    <s v="Square"/>
    <n v="20"/>
    <s v="Dedra Woodward"/>
    <s v=" 1 x To be delivered (I need a card)"/>
    <x v="0"/>
  </r>
  <r>
    <d v="2025-07-10T00:00:00"/>
    <x v="25"/>
    <x v="1"/>
    <n v="5"/>
    <s v="Square"/>
    <n v="100"/>
    <s v="Dedra Woodward"/>
    <s v=" 1 x To be delivered (I need a card)"/>
    <x v="0"/>
  </r>
  <r>
    <d v="2025-07-10T00:00:00"/>
    <x v="25"/>
    <x v="1"/>
    <n v="1"/>
    <s v="Square"/>
    <n v="20"/>
    <s v="Dedra Woodward"/>
    <s v=" 1 x To be delivered (I need a card)"/>
    <x v="0"/>
  </r>
  <r>
    <d v="2025-07-10T00:00:00"/>
    <x v="25"/>
    <x v="1"/>
    <n v="2"/>
    <s v="Square"/>
    <n v="40"/>
    <s v="Home Daniels"/>
    <s v=" 1 x In-person sale (I have my card)"/>
    <x v="0"/>
  </r>
  <r>
    <d v="2025-07-10T00:00:00"/>
    <x v="25"/>
    <x v="1"/>
    <n v="1"/>
    <s v="Square"/>
    <n v="20"/>
    <s v="Melissa Mendes"/>
    <s v=" 1 x To be delivered (I need a card)"/>
    <x v="0"/>
  </r>
  <r>
    <d v="2025-07-10T00:00:00"/>
    <x v="25"/>
    <x v="1"/>
    <n v="3"/>
    <s v="Square"/>
    <n v="60"/>
    <s v="Tia Davies"/>
    <s v=" 1 x To be delivered (I need a card)"/>
    <x v="0"/>
  </r>
  <r>
    <d v="2025-07-10T00:00:00"/>
    <x v="51"/>
    <x v="1"/>
    <n v="2"/>
    <s v="Cash"/>
    <n v="40"/>
    <s v="Blitz Week"/>
    <m/>
    <x v="0"/>
  </r>
  <r>
    <d v="2025-07-10T00:00:00"/>
    <x v="26"/>
    <x v="1"/>
    <n v="8"/>
    <s v="Cash"/>
    <n v="160"/>
    <s v="Blitz Week"/>
    <m/>
    <x v="0"/>
  </r>
  <r>
    <d v="2025-07-10T00:00:00"/>
    <x v="26"/>
    <x v="1"/>
    <n v="1"/>
    <s v="Square"/>
    <n v="20"/>
    <s v="Jeremy Stetzer"/>
    <s v=" 1 x In-person sale (I have my card)"/>
    <x v="0"/>
  </r>
  <r>
    <d v="2025-07-10T00:00:00"/>
    <x v="26"/>
    <x v="1"/>
    <n v="1"/>
    <s v="Square"/>
    <n v="20"/>
    <s v="Rachel Hartland"/>
    <s v=" 1 x In-person sale (I have my card)"/>
    <x v="0"/>
  </r>
  <r>
    <d v="2025-07-10T00:00:00"/>
    <x v="27"/>
    <x v="1"/>
    <n v="7"/>
    <s v="Cash"/>
    <n v="140"/>
    <s v="Blitz"/>
    <m/>
    <x v="0"/>
  </r>
  <r>
    <d v="2025-07-10T00:00:00"/>
    <x v="27"/>
    <x v="1"/>
    <n v="1"/>
    <s v="Square"/>
    <n v="20"/>
    <s v="Chelsea Kelly"/>
    <s v=" 1 x In-person sale (I have my card)"/>
    <x v="0"/>
  </r>
  <r>
    <d v="2025-07-10T00:00:00"/>
    <x v="27"/>
    <x v="1"/>
    <n v="1"/>
    <s v="Square"/>
    <n v="20"/>
    <s v="Dillon Jacobson"/>
    <s v=" 1 x In-person sale (I have my card)"/>
    <x v="0"/>
  </r>
  <r>
    <d v="2025-07-10T00:00:00"/>
    <x v="27"/>
    <x v="1"/>
    <n v="1"/>
    <s v="Square"/>
    <n v="20"/>
    <s v="Nate Evers"/>
    <s v=" 1 x In-person sale (I have my card)"/>
    <x v="0"/>
  </r>
  <r>
    <d v="2025-07-10T00:00:00"/>
    <x v="28"/>
    <x v="1"/>
    <n v="4"/>
    <s v="Cash"/>
    <n v="80"/>
    <s v="Blitz Week"/>
    <m/>
    <x v="0"/>
  </r>
  <r>
    <d v="2025-07-10T00:00:00"/>
    <x v="29"/>
    <x v="1"/>
    <n v="12"/>
    <s v="Square"/>
    <n v="240"/>
    <s v="Christina Merhy"/>
    <s v=" 1 x In-person sale (I have my card)"/>
    <x v="0"/>
  </r>
  <r>
    <d v="2025-07-10T00:00:00"/>
    <x v="52"/>
    <x v="1"/>
    <n v="1"/>
    <s v="Square"/>
    <n v="20"/>
    <s v="Beth Lauzon"/>
    <s v=" 1 x To be delivered (I need a card)"/>
    <x v="0"/>
  </r>
  <r>
    <d v="2025-07-10T00:00:00"/>
    <x v="52"/>
    <x v="0"/>
    <n v="1"/>
    <s v="Cash"/>
    <n v="7"/>
    <s v="Blitz"/>
    <m/>
    <x v="0"/>
  </r>
  <r>
    <d v="2025-07-10T00:00:00"/>
    <x v="52"/>
    <x v="1"/>
    <n v="5"/>
    <s v="Cash"/>
    <n v="100"/>
    <s v="Blitz Week"/>
    <m/>
    <x v="0"/>
  </r>
  <r>
    <d v="2025-07-10T00:00:00"/>
    <x v="52"/>
    <x v="1"/>
    <n v="1"/>
    <s v="Square"/>
    <n v="20"/>
    <s v="Rebecca  Wright"/>
    <s v=" 1 x To be delivered (I need a card)"/>
    <x v="0"/>
  </r>
  <r>
    <d v="2025-07-10T00:00:00"/>
    <x v="31"/>
    <x v="1"/>
    <n v="4"/>
    <s v="Cash"/>
    <n v="80"/>
    <s v="Blitz Week"/>
    <m/>
    <x v="0"/>
  </r>
  <r>
    <d v="2025-07-10T00:00:00"/>
    <x v="31"/>
    <x v="1"/>
    <n v="1"/>
    <s v="Square"/>
    <n v="20"/>
    <s v="Conor Klaers"/>
    <s v=" 1 x In-person sale (I have my card)"/>
    <x v="0"/>
  </r>
  <r>
    <d v="2025-07-10T00:00:00"/>
    <x v="31"/>
    <x v="1"/>
    <n v="1"/>
    <s v="Square"/>
    <n v="20"/>
    <s v="Shannon Lund"/>
    <s v=" 1 x In-person sale (I have my card)"/>
    <x v="0"/>
  </r>
  <r>
    <d v="2025-07-10T00:00:00"/>
    <x v="43"/>
    <x v="1"/>
    <n v="1"/>
    <s v="Square"/>
    <n v="20"/>
    <s v="Gayle Thomas"/>
    <s v=" 1 x To be delivered (I need a card)"/>
    <x v="0"/>
  </r>
  <r>
    <d v="2025-07-10T00:00:00"/>
    <x v="43"/>
    <x v="0"/>
    <n v="1"/>
    <s v="Square"/>
    <n v="100"/>
    <s v="Gretchen Olson"/>
    <m/>
    <x v="0"/>
  </r>
  <r>
    <d v="2025-07-10T00:00:00"/>
    <x v="43"/>
    <x v="1"/>
    <n v="1"/>
    <s v="Square"/>
    <n v="20"/>
    <s v="Jeffrey Kotnour"/>
    <s v=" 1 x To be delivered (I need a card)"/>
    <x v="0"/>
  </r>
  <r>
    <d v="2025-07-10T00:00:00"/>
    <x v="43"/>
    <x v="1"/>
    <n v="1"/>
    <s v="Square"/>
    <n v="20"/>
    <s v="Luke Jacobson"/>
    <s v=" 1 x To be delivered (I need a card)"/>
    <x v="0"/>
  </r>
  <r>
    <d v="2025-07-10T00:00:00"/>
    <x v="43"/>
    <x v="1"/>
    <n v="1"/>
    <s v="Square"/>
    <n v="20"/>
    <s v="Steph Swanson"/>
    <s v=" 1 x To be delivered (I need a card)"/>
    <x v="0"/>
  </r>
  <r>
    <d v="2025-07-10T00:00:00"/>
    <x v="32"/>
    <x v="1"/>
    <n v="2"/>
    <s v="Square"/>
    <n v="40"/>
    <s v="Charlotte Pratt"/>
    <s v=" 1 x To be delivered (I need a card)"/>
    <x v="0"/>
  </r>
  <r>
    <d v="2025-07-10T00:00:00"/>
    <x v="33"/>
    <x v="1"/>
    <n v="7"/>
    <s v="Cash"/>
    <n v="140"/>
    <s v="Blitz Week"/>
    <m/>
    <x v="0"/>
  </r>
  <r>
    <d v="2025-07-10T00:00:00"/>
    <x v="33"/>
    <x v="1"/>
    <n v="1"/>
    <s v="Square"/>
    <n v="20"/>
    <s v="Emily Allen"/>
    <s v=" 1 x In-person sale (I have my card)"/>
    <x v="0"/>
  </r>
  <r>
    <d v="2025-07-10T00:00:00"/>
    <x v="34"/>
    <x v="1"/>
    <n v="1"/>
    <s v="Square"/>
    <n v="20"/>
    <s v="andy treno"/>
    <s v=" 1 x In-person sale (I have my card)"/>
    <x v="0"/>
  </r>
  <r>
    <d v="2025-07-10T00:00:00"/>
    <x v="34"/>
    <x v="1"/>
    <n v="7"/>
    <s v="Cash"/>
    <n v="140"/>
    <s v="Blitz Week"/>
    <m/>
    <x v="0"/>
  </r>
  <r>
    <d v="2025-07-10T00:00:00"/>
    <x v="34"/>
    <x v="1"/>
    <n v="1"/>
    <s v="Square"/>
    <n v="20"/>
    <s v="Grace Litteken-Bornowski"/>
    <s v=" 1 x In-person sale (I have my card)"/>
    <x v="0"/>
  </r>
  <r>
    <d v="2025-07-10T00:00:00"/>
    <x v="34"/>
    <x v="1"/>
    <n v="1"/>
    <s v="Square"/>
    <n v="20"/>
    <s v="Lena Schraff"/>
    <s v=" 1 x In-person sale (I have my card)"/>
    <x v="0"/>
  </r>
  <r>
    <d v="2025-07-10T00:00:00"/>
    <x v="35"/>
    <x v="1"/>
    <n v="22"/>
    <s v="Cash"/>
    <n v="440"/>
    <s v="Blitz"/>
    <m/>
    <x v="0"/>
  </r>
  <r>
    <d v="2025-07-10T00:00:00"/>
    <x v="35"/>
    <x v="1"/>
    <n v="1"/>
    <s v="Square"/>
    <n v="20"/>
    <s v="Raechel Bailey"/>
    <s v=" 1 x In-person sale (I have my card)"/>
    <x v="0"/>
  </r>
  <r>
    <d v="2025-07-10T00:00:00"/>
    <x v="36"/>
    <x v="1"/>
    <n v="6"/>
    <s v="Cash"/>
    <n v="120"/>
    <s v="Blitz Week"/>
    <m/>
    <x v="0"/>
  </r>
  <r>
    <d v="2025-07-11T00:00:00"/>
    <x v="5"/>
    <x v="1"/>
    <n v="1"/>
    <s v="Square"/>
    <n v="20"/>
    <s v="Steve Nguyen"/>
    <s v=" 1 x To be delivered (I need a card)"/>
    <x v="0"/>
  </r>
  <r>
    <d v="2025-07-11T00:00:00"/>
    <x v="7"/>
    <x v="1"/>
    <n v="1"/>
    <s v="Square"/>
    <n v="20"/>
    <s v="Drake Okumura"/>
    <m/>
    <x v="0"/>
  </r>
  <r>
    <d v="2025-07-11T00:00:00"/>
    <x v="40"/>
    <x v="1"/>
    <n v="1"/>
    <s v="Square"/>
    <n v="20"/>
    <s v="Jennifer Trujillo"/>
    <s v=" 1 x To be delivered (I need a card)"/>
    <x v="0"/>
  </r>
  <r>
    <d v="2025-07-11T00:00:00"/>
    <x v="40"/>
    <x v="1"/>
    <n v="1"/>
    <s v="Square"/>
    <n v="20"/>
    <s v="Jinnie Hall"/>
    <m/>
    <x v="0"/>
  </r>
  <r>
    <d v="2025-07-11T00:00:00"/>
    <x v="40"/>
    <x v="1"/>
    <n v="1"/>
    <s v="Square"/>
    <n v="20"/>
    <s v="Molly Moseley"/>
    <m/>
    <x v="0"/>
  </r>
  <r>
    <d v="2025-07-11T00:00:00"/>
    <x v="40"/>
    <x v="1"/>
    <n v="1"/>
    <s v="Square"/>
    <n v="20"/>
    <s v="Sheila Lichty"/>
    <s v=" 1 x To be delivered (I need a card)"/>
    <x v="0"/>
  </r>
  <r>
    <d v="2025-07-11T00:00:00"/>
    <x v="40"/>
    <x v="1"/>
    <n v="1"/>
    <s v="Square"/>
    <n v="20"/>
    <s v="Traci Morelli"/>
    <s v=" 1 x To be delivered (I need a card)"/>
    <x v="0"/>
  </r>
  <r>
    <d v="2025-07-11T00:00:00"/>
    <x v="18"/>
    <x v="1"/>
    <n v="1"/>
    <s v="Square"/>
    <n v="20"/>
    <s v="Patricia Hartfiel"/>
    <s v=" 1 x In-person sale (I have my card)"/>
    <x v="0"/>
  </r>
  <r>
    <d v="2025-07-11T00:00:00"/>
    <x v="18"/>
    <x v="1"/>
    <n v="1"/>
    <s v="Square"/>
    <n v="20"/>
    <s v="Patricia J Hartfiel"/>
    <s v=" 1 x In-person sale (I have my card)"/>
    <x v="0"/>
  </r>
  <r>
    <d v="2025-07-11T00:00:00"/>
    <x v="20"/>
    <x v="1"/>
    <n v="1"/>
    <s v="Square"/>
    <n v="20"/>
    <s v="Michelle Clark"/>
    <m/>
    <x v="0"/>
  </r>
  <r>
    <d v="2025-07-11T00:00:00"/>
    <x v="53"/>
    <x v="1"/>
    <n v="1"/>
    <s v="Square"/>
    <n v="20"/>
    <s v="Tiara Goldsby"/>
    <s v=" 1 x To be delivered (I need a card)"/>
    <x v="0"/>
  </r>
  <r>
    <d v="2025-07-11T00:00:00"/>
    <x v="25"/>
    <x v="1"/>
    <n v="1"/>
    <s v="Square"/>
    <n v="20"/>
    <s v="Sherita Hardy"/>
    <s v=" 1 x To be delivered (I need a card)"/>
    <x v="0"/>
  </r>
  <r>
    <d v="2025-07-11T00:00:00"/>
    <x v="26"/>
    <x v="1"/>
    <n v="1"/>
    <s v="Square"/>
    <n v="20"/>
    <s v="Britney Vervinck"/>
    <m/>
    <x v="0"/>
  </r>
  <r>
    <d v="2025-07-11T00:00:00"/>
    <x v="33"/>
    <x v="1"/>
    <n v="1"/>
    <s v="Square"/>
    <n v="20"/>
    <s v="Steve Nguyen"/>
    <s v=" 1 x To be delivered (I need a card)"/>
    <x v="0"/>
  </r>
  <r>
    <d v="2025-07-12T00:00:00"/>
    <x v="1"/>
    <x v="1"/>
    <n v="3"/>
    <s v="Cash"/>
    <n v="60"/>
    <s v="Blitz"/>
    <m/>
    <x v="0"/>
  </r>
  <r>
    <d v="2025-07-12T00:00:00"/>
    <x v="1"/>
    <x v="1"/>
    <n v="2"/>
    <s v="Square"/>
    <n v="100"/>
    <s v="Blitz"/>
    <m/>
    <x v="1"/>
  </r>
  <r>
    <d v="2025-07-12T00:00:00"/>
    <x v="1"/>
    <x v="1"/>
    <n v="8"/>
    <s v="Cash"/>
    <n v="160"/>
    <s v="Blitz"/>
    <m/>
    <x v="1"/>
  </r>
  <r>
    <d v="2025-07-12T00:00:00"/>
    <x v="1"/>
    <x v="1"/>
    <n v="3"/>
    <s v="Cash"/>
    <n v="60"/>
    <s v="Pop-Up"/>
    <m/>
    <x v="1"/>
  </r>
  <r>
    <d v="2025-07-12T00:00:00"/>
    <x v="1"/>
    <x v="1"/>
    <n v="1"/>
    <s v="Square"/>
    <n v="20"/>
    <s v="Pop-Up"/>
    <m/>
    <x v="1"/>
  </r>
  <r>
    <d v="2025-07-12T00:00:00"/>
    <x v="54"/>
    <x v="1"/>
    <n v="1"/>
    <s v="Square"/>
    <n v="20"/>
    <s v="Emily Pyne"/>
    <m/>
    <x v="0"/>
  </r>
  <r>
    <d v="2025-07-12T00:00:00"/>
    <x v="54"/>
    <x v="1"/>
    <n v="1"/>
    <s v="Square"/>
    <n v="20"/>
    <s v="Emily Pyne"/>
    <s v=" 1 x In-person sale (I have my card)"/>
    <x v="0"/>
  </r>
  <r>
    <d v="2025-07-12T00:00:00"/>
    <x v="54"/>
    <x v="1"/>
    <n v="1"/>
    <s v="Square"/>
    <n v="20"/>
    <s v="Milton Un"/>
    <m/>
    <x v="0"/>
  </r>
  <r>
    <d v="2025-07-12T00:00:00"/>
    <x v="54"/>
    <x v="1"/>
    <n v="1"/>
    <s v="Square"/>
    <n v="20"/>
    <s v="Milton Un"/>
    <s v=" 1 x In-person sale (I have my card)"/>
    <x v="0"/>
  </r>
  <r>
    <d v="2025-07-12T00:00:00"/>
    <x v="9"/>
    <x v="1"/>
    <n v="1"/>
    <s v="Square"/>
    <n v="20"/>
    <s v="Alex Oertli"/>
    <m/>
    <x v="0"/>
  </r>
  <r>
    <d v="2025-07-12T00:00:00"/>
    <x v="9"/>
    <x v="1"/>
    <n v="1"/>
    <s v="Square"/>
    <n v="20"/>
    <s v="Alex Oertli"/>
    <s v=" 1 x In-person sale (I have my card)"/>
    <x v="0"/>
  </r>
  <r>
    <d v="2025-07-12T00:00:00"/>
    <x v="11"/>
    <x v="1"/>
    <n v="1"/>
    <s v="Square"/>
    <n v="20"/>
    <s v="Finnegan Reardon-Mann"/>
    <m/>
    <x v="0"/>
  </r>
  <r>
    <d v="2025-07-12T00:00:00"/>
    <x v="11"/>
    <x v="1"/>
    <n v="1"/>
    <s v="Square"/>
    <n v="20"/>
    <s v="Finnegan Reardon-Mann"/>
    <s v=" 1 x In-person sale (I have my card)"/>
    <x v="0"/>
  </r>
  <r>
    <d v="2025-07-12T00:00:00"/>
    <x v="11"/>
    <x v="1"/>
    <n v="1"/>
    <s v="Square"/>
    <n v="20"/>
    <s v="Sam Walker"/>
    <m/>
    <x v="0"/>
  </r>
  <r>
    <d v="2025-07-12T00:00:00"/>
    <x v="11"/>
    <x v="1"/>
    <n v="1"/>
    <s v="Square"/>
    <n v="20"/>
    <s v="Sam Walker"/>
    <s v=" 1 x In-person sale (I have my card)"/>
    <x v="0"/>
  </r>
  <r>
    <d v="2025-07-12T00:00:00"/>
    <x v="42"/>
    <x v="1"/>
    <n v="2"/>
    <s v="Square"/>
    <n v="40"/>
    <s v="BRANDI NELSON"/>
    <m/>
    <x v="0"/>
  </r>
  <r>
    <d v="2025-07-12T00:00:00"/>
    <x v="42"/>
    <x v="1"/>
    <n v="2"/>
    <s v="Square"/>
    <n v="40"/>
    <s v="BRANDI NELSON"/>
    <s v=" 1 x To be delivered (I need a card)"/>
    <x v="0"/>
  </r>
  <r>
    <d v="2025-07-12T00:00:00"/>
    <x v="13"/>
    <x v="1"/>
    <n v="3"/>
    <s v="Cash"/>
    <n v="60"/>
    <s v="Blitz"/>
    <m/>
    <x v="0"/>
  </r>
  <r>
    <d v="2025-07-12T00:00:00"/>
    <x v="13"/>
    <x v="1"/>
    <n v="3"/>
    <s v="Square"/>
    <n v="140"/>
    <s v="Blitz"/>
    <m/>
    <x v="0"/>
  </r>
  <r>
    <d v="2025-07-12T00:00:00"/>
    <x v="13"/>
    <x v="1"/>
    <n v="2"/>
    <s v="Cash"/>
    <n v="20"/>
    <s v="Pop-Up"/>
    <m/>
    <x v="1"/>
  </r>
  <r>
    <d v="2025-07-12T00:00:00"/>
    <x v="13"/>
    <x v="1"/>
    <n v="2"/>
    <s v="Square"/>
    <n v="40"/>
    <s v="Pop-Up"/>
    <m/>
    <x v="1"/>
  </r>
  <r>
    <d v="2025-07-12T00:00:00"/>
    <x v="15"/>
    <x v="1"/>
    <n v="3"/>
    <s v="Square"/>
    <n v="60"/>
    <s v="Blitz"/>
    <m/>
    <x v="0"/>
  </r>
  <r>
    <d v="2025-07-12T00:00:00"/>
    <x v="15"/>
    <x v="1"/>
    <n v="3"/>
    <s v="Cash"/>
    <n v="60"/>
    <s v="Blitz"/>
    <m/>
    <x v="0"/>
  </r>
  <r>
    <d v="2025-07-12T00:00:00"/>
    <x v="15"/>
    <x v="1"/>
    <n v="1"/>
    <s v="Cash"/>
    <n v="20"/>
    <s v="Pop-Up"/>
    <m/>
    <x v="1"/>
  </r>
  <r>
    <d v="2025-07-12T00:00:00"/>
    <x v="15"/>
    <x v="1"/>
    <n v="2"/>
    <s v="Square"/>
    <n v="20"/>
    <s v="Pop-Up"/>
    <m/>
    <x v="1"/>
  </r>
  <r>
    <d v="2025-07-12T00:00:00"/>
    <x v="45"/>
    <x v="1"/>
    <n v="2"/>
    <s v="Square"/>
    <n v="40"/>
    <s v="Blitz"/>
    <m/>
    <x v="0"/>
  </r>
  <r>
    <d v="2025-07-12T00:00:00"/>
    <x v="45"/>
    <x v="1"/>
    <n v="3"/>
    <s v="Cash"/>
    <n v="60"/>
    <s v="Blitz"/>
    <m/>
    <x v="0"/>
  </r>
  <r>
    <d v="2025-07-12T00:00:00"/>
    <x v="45"/>
    <x v="1"/>
    <n v="3"/>
    <s v="Square"/>
    <n v="60"/>
    <s v="Pop-Up"/>
    <m/>
    <x v="1"/>
  </r>
  <r>
    <d v="2025-07-12T00:00:00"/>
    <x v="23"/>
    <x v="1"/>
    <n v="6"/>
    <s v="Cash"/>
    <n v="120"/>
    <s v="Pop-Up"/>
    <m/>
    <x v="1"/>
  </r>
  <r>
    <d v="2025-07-12T00:00:00"/>
    <x v="23"/>
    <x v="1"/>
    <n v="7"/>
    <s v="Square"/>
    <n v="140"/>
    <s v="Pop-Up"/>
    <m/>
    <x v="1"/>
  </r>
  <r>
    <d v="2025-07-12T00:00:00"/>
    <x v="24"/>
    <x v="1"/>
    <n v="1"/>
    <s v="Square"/>
    <n v="20"/>
    <s v="Jennifer Rajkumar"/>
    <m/>
    <x v="0"/>
  </r>
  <r>
    <d v="2025-07-12T00:00:00"/>
    <x v="24"/>
    <x v="1"/>
    <n v="1"/>
    <s v="Square"/>
    <n v="20"/>
    <s v="Jennifer Rajkumar"/>
    <s v=" 1 x In-person sale (I have my card)"/>
    <x v="0"/>
  </r>
  <r>
    <d v="2025-07-12T00:00:00"/>
    <x v="48"/>
    <x v="1"/>
    <n v="1"/>
    <s v="Square"/>
    <n v="20"/>
    <s v="Pop-Up"/>
    <m/>
    <x v="1"/>
  </r>
  <r>
    <d v="2025-07-12T00:00:00"/>
    <x v="32"/>
    <x v="1"/>
    <n v="1"/>
    <s v="Square"/>
    <n v="20"/>
    <s v="Alonzo Spence"/>
    <m/>
    <x v="0"/>
  </r>
  <r>
    <d v="2025-07-12T00:00:00"/>
    <x v="32"/>
    <x v="1"/>
    <n v="1"/>
    <s v="Square"/>
    <n v="20"/>
    <s v="Alonzo Spence"/>
    <s v=" 1 x To be delivered (I need a card)"/>
    <x v="0"/>
  </r>
  <r>
    <d v="2025-07-13T00:00:00"/>
    <x v="0"/>
    <x v="1"/>
    <n v="13"/>
    <s v="Cash"/>
    <n v="260"/>
    <s v="Blitz Week"/>
    <m/>
    <x v="0"/>
  </r>
  <r>
    <d v="2025-07-13T00:00:00"/>
    <x v="0"/>
    <x v="1"/>
    <n v="16"/>
    <s v="Cash"/>
    <n v="320"/>
    <s v="Pop-Up"/>
    <m/>
    <x v="1"/>
  </r>
  <r>
    <d v="2025-07-13T00:00:00"/>
    <x v="55"/>
    <x v="1"/>
    <n v="5"/>
    <s v="Venmo"/>
    <n v="100"/>
    <s v="Pop-Up"/>
    <m/>
    <x v="0"/>
  </r>
  <r>
    <d v="2025-07-13T00:00:00"/>
    <x v="3"/>
    <x v="1"/>
    <n v="1"/>
    <s v="Square"/>
    <n v="20"/>
    <s v="Brittany Wunderlin"/>
    <m/>
    <x v="0"/>
  </r>
  <r>
    <d v="2025-07-13T00:00:00"/>
    <x v="5"/>
    <x v="1"/>
    <n v="1"/>
    <s v="Square"/>
    <n v="20"/>
    <s v="Connor Guttenfelder"/>
    <m/>
    <x v="0"/>
  </r>
  <r>
    <d v="2025-07-13T00:00:00"/>
    <x v="54"/>
    <x v="1"/>
    <n v="12"/>
    <s v="Cash"/>
    <n v="240"/>
    <s v="Blitz Week"/>
    <m/>
    <x v="0"/>
  </r>
  <r>
    <d v="2025-07-13T00:00:00"/>
    <x v="54"/>
    <x v="1"/>
    <n v="1"/>
    <s v="Square"/>
    <n v="20"/>
    <s v="Pop-Up"/>
    <m/>
    <x v="1"/>
  </r>
  <r>
    <d v="2025-07-13T00:00:00"/>
    <x v="54"/>
    <x v="1"/>
    <n v="11"/>
    <s v="Square"/>
    <n v="220"/>
    <s v="Pop-Up"/>
    <m/>
    <x v="1"/>
  </r>
  <r>
    <d v="2025-07-13T00:00:00"/>
    <x v="9"/>
    <x v="1"/>
    <n v="1"/>
    <s v="Square"/>
    <n v="20"/>
    <s v="Ashley Harris"/>
    <s v="1 x In-person sale (I have my card)"/>
    <x v="0"/>
  </r>
  <r>
    <d v="2025-07-13T00:00:00"/>
    <x v="42"/>
    <x v="1"/>
    <n v="1"/>
    <s v="Square"/>
    <n v="20"/>
    <s v="Maria Hawes"/>
    <m/>
    <x v="0"/>
  </r>
  <r>
    <d v="2025-07-13T00:00:00"/>
    <x v="20"/>
    <x v="1"/>
    <n v="1"/>
    <s v="Square"/>
    <n v="20"/>
    <s v="Talia Jackson"/>
    <s v=" 1 x To be delivered (I need a card)"/>
    <x v="0"/>
  </r>
  <r>
    <d v="2025-07-13T00:00:00"/>
    <x v="23"/>
    <x v="1"/>
    <n v="1"/>
    <s v="Square"/>
    <n v="20"/>
    <s v="Keri Strusz"/>
    <s v=" 1 x To be delivered (I need a card)"/>
    <x v="0"/>
  </r>
  <r>
    <d v="2025-07-13T00:00:00"/>
    <x v="23"/>
    <x v="1"/>
    <n v="1"/>
    <s v="Square"/>
    <n v="20"/>
    <s v="Martha Fillion"/>
    <s v=" 1 x To be delivered (I need a card)"/>
    <x v="0"/>
  </r>
  <r>
    <d v="2025-07-13T00:00:00"/>
    <x v="24"/>
    <x v="1"/>
    <n v="1"/>
    <s v="Square"/>
    <n v="20"/>
    <s v="Nathan Earley"/>
    <m/>
    <x v="0"/>
  </r>
  <r>
    <d v="2025-07-13T00:00:00"/>
    <x v="48"/>
    <x v="1"/>
    <n v="13"/>
    <s v="Cash"/>
    <n v="260"/>
    <s v="Blitz Week"/>
    <m/>
    <x v="0"/>
  </r>
  <r>
    <d v="2025-07-13T00:00:00"/>
    <x v="48"/>
    <x v="0"/>
    <n v="1"/>
    <s v="Cash"/>
    <n v="10"/>
    <s v="Blitz Week"/>
    <m/>
    <x v="0"/>
  </r>
  <r>
    <d v="2025-07-13T00:00:00"/>
    <x v="48"/>
    <x v="1"/>
    <n v="2"/>
    <s v="Venmo"/>
    <n v="20"/>
    <s v="Pop-Up"/>
    <m/>
    <x v="1"/>
  </r>
  <r>
    <d v="2025-07-13T00:00:00"/>
    <x v="48"/>
    <x v="1"/>
    <n v="2"/>
    <s v="Square"/>
    <n v="40"/>
    <s v="Pop-Up"/>
    <m/>
    <x v="1"/>
  </r>
  <r>
    <d v="2025-07-13T00:00:00"/>
    <x v="48"/>
    <x v="1"/>
    <n v="1"/>
    <s v="Cash"/>
    <n v="20"/>
    <s v="Pop-Up"/>
    <m/>
    <x v="1"/>
  </r>
  <r>
    <d v="2025-07-13T00:00:00"/>
    <x v="48"/>
    <x v="0"/>
    <n v="1"/>
    <s v="Cash"/>
    <n v="24"/>
    <s v="Pop-Up"/>
    <m/>
    <x v="1"/>
  </r>
  <r>
    <d v="2025-07-13T00:00:00"/>
    <x v="53"/>
    <x v="1"/>
    <n v="1"/>
    <s v="Square"/>
    <n v="20"/>
    <s v="Stephanie Johns"/>
    <s v=" 1 x To be delivered (I need a card)"/>
    <x v="0"/>
  </r>
  <r>
    <d v="2025-07-13T00:00:00"/>
    <x v="29"/>
    <x v="1"/>
    <n v="1"/>
    <s v="Square"/>
    <n v="20"/>
    <s v="Christina Merhy"/>
    <m/>
    <x v="0"/>
  </r>
  <r>
    <d v="2025-07-13T00:00:00"/>
    <x v="29"/>
    <x v="1"/>
    <n v="2"/>
    <s v="Square"/>
    <n v="40"/>
    <s v="Christina Merhy"/>
    <m/>
    <x v="0"/>
  </r>
  <r>
    <d v="2025-07-13T00:00:00"/>
    <x v="29"/>
    <x v="1"/>
    <n v="3"/>
    <s v="Square"/>
    <n v="60"/>
    <s v="Christina Merhy"/>
    <s v=" 1 x In-person sale (I have my card)"/>
    <x v="0"/>
  </r>
  <r>
    <d v="2025-07-13T00:00:00"/>
    <x v="56"/>
    <x v="1"/>
    <n v="1"/>
    <s v="Square"/>
    <n v="20"/>
    <s v="Bopharl Pen"/>
    <m/>
    <x v="0"/>
  </r>
  <r>
    <d v="2025-07-13T00:00:00"/>
    <x v="56"/>
    <x v="1"/>
    <n v="1"/>
    <s v="Square"/>
    <n v="20"/>
    <s v="Sarah Srep"/>
    <m/>
    <x v="0"/>
  </r>
  <r>
    <d v="2025-07-13T00:00:00"/>
    <x v="56"/>
    <x v="1"/>
    <n v="1"/>
    <s v="Square"/>
    <n v="20"/>
    <s v="Shoua Harvey"/>
    <m/>
    <x v="0"/>
  </r>
  <r>
    <d v="2025-07-13T00:00:00"/>
    <x v="56"/>
    <x v="1"/>
    <n v="1"/>
    <s v="Square"/>
    <n v="20"/>
    <s v="Tina Segelstrom"/>
    <m/>
    <x v="0"/>
  </r>
  <r>
    <d v="2025-07-13T00:00:00"/>
    <x v="10"/>
    <x v="1"/>
    <n v="3"/>
    <s v="Square"/>
    <n v="60"/>
    <s v="Markeyla Chatman"/>
    <s v=" 1 x In-person sale (I have my card)"/>
    <x v="2"/>
  </r>
  <r>
    <d v="2025-07-13T00:00:00"/>
    <x v="57"/>
    <x v="1"/>
    <n v="1"/>
    <s v="Square"/>
    <n v="20"/>
    <s v="Markeyla Chatman"/>
    <s v=" 1 x In-person sale (I have my card)"/>
    <x v="2"/>
  </r>
  <r>
    <d v="2025-07-13T00:00:00"/>
    <x v="58"/>
    <x v="1"/>
    <n v="1"/>
    <s v="Square"/>
    <n v="20"/>
    <s v="Markeyla Chatman"/>
    <s v=" 1 x In-person sale (I have my card)"/>
    <x v="2"/>
  </r>
  <r>
    <d v="2025-07-14T00:00:00"/>
    <x v="5"/>
    <x v="1"/>
    <n v="1"/>
    <s v="Square"/>
    <n v="20"/>
    <s v="Rebecca Schack"/>
    <s v=" 1 x To be delivered (I need a card)"/>
    <x v="0"/>
  </r>
  <r>
    <d v="2025-07-14T00:00:00"/>
    <x v="42"/>
    <x v="1"/>
    <n v="1"/>
    <s v="Square"/>
    <n v="20"/>
    <s v="Kirstin McMullen"/>
    <s v=" 1 x To be delivered (I need a card)"/>
    <x v="0"/>
  </r>
  <r>
    <d v="2025-07-14T00:00:00"/>
    <x v="40"/>
    <x v="1"/>
    <n v="1"/>
    <s v="Square"/>
    <n v="20"/>
    <s v="Kara Lindstrom"/>
    <s v=" 1 x In-person sale (I have my card)"/>
    <x v="0"/>
  </r>
  <r>
    <d v="2025-07-14T00:00:00"/>
    <x v="40"/>
    <x v="1"/>
    <n v="2"/>
    <s v="Square"/>
    <n v="40"/>
    <s v="Monisha Chakrapani"/>
    <s v=" 1 x To be delivered (I need a card)"/>
    <x v="0"/>
  </r>
  <r>
    <d v="2025-07-14T00:00:00"/>
    <x v="59"/>
    <x v="1"/>
    <n v="1"/>
    <s v="Square"/>
    <n v="20"/>
    <s v="Karla Palmersheim"/>
    <s v=" 1 x To be delivered (I need a card)"/>
    <x v="0"/>
  </r>
  <r>
    <d v="2025-07-14T00:00:00"/>
    <x v="18"/>
    <x v="1"/>
    <n v="1"/>
    <s v="Square"/>
    <n v="20"/>
    <s v="Alexandra Solovey"/>
    <s v=" 1 x To be delivered (I need a card)"/>
    <x v="0"/>
  </r>
  <r>
    <d v="2025-07-14T00:00:00"/>
    <x v="23"/>
    <x v="1"/>
    <n v="2"/>
    <s v="Square"/>
    <n v="40"/>
    <s v="Ellen Timmers"/>
    <s v=" 1 x To be delivered (I need a card)"/>
    <x v="0"/>
  </r>
  <r>
    <d v="2025-07-14T00:00:00"/>
    <x v="52"/>
    <x v="1"/>
    <n v="8"/>
    <s v="Square"/>
    <n v="160"/>
    <s v="Marcie Bissell"/>
    <s v=" 1 x In-person sale (I have my card)"/>
    <x v="0"/>
  </r>
  <r>
    <d v="2025-07-14T00:00:00"/>
    <x v="60"/>
    <x v="1"/>
    <n v="1"/>
    <s v="Square"/>
    <n v="20"/>
    <s v="Ebony Shackelford"/>
    <s v=" 1 x In-person sale (I have my card)"/>
    <x v="0"/>
  </r>
  <r>
    <d v="2025-07-14T21:46:28"/>
    <x v="5"/>
    <x v="1"/>
    <n v="3"/>
    <s v="Cash"/>
    <n v="60"/>
    <m/>
    <m/>
    <x v="0"/>
  </r>
  <r>
    <d v="2025-07-14T21:48:50"/>
    <x v="33"/>
    <x v="1"/>
    <n v="1"/>
    <s v="Cash"/>
    <n v="20"/>
    <m/>
    <m/>
    <x v="0"/>
  </r>
  <r>
    <d v="2025-07-15T00:00:00"/>
    <x v="44"/>
    <x v="1"/>
    <n v="1"/>
    <s v="Square"/>
    <n v="20"/>
    <s v="LaTrisha Woolever"/>
    <s v=" 1 x In-person sale (I have my card)"/>
    <x v="0"/>
  </r>
  <r>
    <d v="2025-07-15T00:00:00"/>
    <x v="42"/>
    <x v="1"/>
    <n v="1"/>
    <s v="Square"/>
    <n v="20"/>
    <s v="Abby Hawes"/>
    <s v=" 1 x In-person sale (I have my card)"/>
    <x v="0"/>
  </r>
  <r>
    <d v="2025-07-15T00:00:00"/>
    <x v="42"/>
    <x v="1"/>
    <n v="1"/>
    <s v="Square"/>
    <n v="20"/>
    <s v="Bria Sandifer"/>
    <s v=" 1 x In-person sale (I have my card)"/>
    <x v="0"/>
  </r>
  <r>
    <d v="2025-07-15T00:00:00"/>
    <x v="42"/>
    <x v="1"/>
    <n v="1"/>
    <s v="Square"/>
    <n v="20"/>
    <s v="Brita Givance"/>
    <s v=" 1 x In-person sale (I have my card)"/>
    <x v="0"/>
  </r>
  <r>
    <d v="2025-07-15T00:00:00"/>
    <x v="40"/>
    <x v="1"/>
    <n v="1"/>
    <s v="Square"/>
    <n v="20"/>
    <s v="Julie Reece"/>
    <s v=" 1 x To be delivered (I need a card)"/>
    <x v="0"/>
  </r>
  <r>
    <d v="2025-07-15T00:00:00"/>
    <x v="45"/>
    <x v="1"/>
    <n v="1"/>
    <s v="Square"/>
    <n v="20"/>
    <s v="LaTrisha Woolever"/>
    <s v=" 1 x In-person sale (I have my card)"/>
    <x v="0"/>
  </r>
  <r>
    <d v="2025-07-15T00:00:00"/>
    <x v="48"/>
    <x v="1"/>
    <n v="1"/>
    <s v="Square"/>
    <n v="20"/>
    <s v="Jane Maschka"/>
    <s v=" 1 x In-person sale (I have my card)"/>
    <x v="0"/>
  </r>
  <r>
    <d v="2025-07-16T00:00:00"/>
    <x v="34"/>
    <x v="0"/>
    <n v="1"/>
    <s v="Cash"/>
    <n v="20"/>
    <m/>
    <m/>
    <x v="0"/>
  </r>
  <r>
    <d v="2025-07-16T17:23:41"/>
    <x v="32"/>
    <x v="1"/>
    <n v="6"/>
    <s v="Cash"/>
    <n v="120"/>
    <m/>
    <m/>
    <x v="0"/>
  </r>
  <r>
    <d v="2025-07-16T17:24:39"/>
    <x v="1"/>
    <x v="1"/>
    <n v="11"/>
    <s v="Cash"/>
    <n v="220"/>
    <m/>
    <m/>
    <x v="0"/>
  </r>
  <r>
    <d v="2025-07-16T17:25:22"/>
    <x v="41"/>
    <x v="1"/>
    <n v="4"/>
    <s v="Cash"/>
    <n v="80"/>
    <m/>
    <m/>
    <x v="0"/>
  </r>
  <r>
    <d v="2025-07-16T17:26:25"/>
    <x v="34"/>
    <x v="1"/>
    <n v="5"/>
    <s v="Cash"/>
    <n v="100"/>
    <m/>
    <m/>
    <x v="0"/>
  </r>
  <r>
    <d v="2025-07-16T17:28:02"/>
    <x v="26"/>
    <x v="1"/>
    <n v="6"/>
    <s v="Cash"/>
    <n v="120"/>
    <m/>
    <m/>
    <x v="0"/>
  </r>
  <r>
    <d v="2025-07-16T17:29:33"/>
    <x v="3"/>
    <x v="1"/>
    <n v="12"/>
    <s v="Cash"/>
    <n v="240"/>
    <m/>
    <m/>
    <x v="0"/>
  </r>
  <r>
    <d v="2025-07-17T00:00:00"/>
    <x v="61"/>
    <x v="1"/>
    <n v="1"/>
    <s v="Square"/>
    <n v="20"/>
    <s v="Karen Merrill"/>
    <s v=" 1 x To be delivered (I need a card)"/>
    <x v="0"/>
  </r>
  <r>
    <d v="2025-07-17T00:00:00"/>
    <x v="42"/>
    <x v="1"/>
    <n v="8"/>
    <s v="Square"/>
    <n v="160"/>
    <s v="Brita Givance"/>
    <s v=" 1 x In-person sale (I have my card)"/>
    <x v="0"/>
  </r>
  <r>
    <d v="2025-07-17T00:00:00"/>
    <x v="42"/>
    <x v="1"/>
    <n v="1"/>
    <s v="Square"/>
    <n v="20"/>
    <s v="Erika Gay"/>
    <s v=" 1 x In-person sale (I have my card)"/>
    <x v="0"/>
  </r>
  <r>
    <d v="2025-07-17T00:00:00"/>
    <x v="42"/>
    <x v="1"/>
    <n v="1"/>
    <s v="Square"/>
    <n v="20"/>
    <s v="Kathy Hawes"/>
    <s v=" 1 x In-person sale (I have my card)"/>
    <x v="0"/>
  </r>
  <r>
    <d v="2025-07-17T00:00:00"/>
    <x v="20"/>
    <x v="1"/>
    <n v="5"/>
    <s v="Square"/>
    <n v="100"/>
    <s v="Mary Levar"/>
    <s v=" 1 x To be delivered (I need a card)"/>
    <x v="0"/>
  </r>
  <r>
    <d v="2025-07-19T00:00:00"/>
    <x v="62"/>
    <x v="1"/>
    <n v="1"/>
    <s v="Square"/>
    <n v="20"/>
    <s v="Dante Williams"/>
    <s v=" 1 x To be delivered (I need a card)"/>
    <x v="0"/>
  </r>
  <r>
    <d v="2025-07-19T00:00:00"/>
    <x v="62"/>
    <x v="1"/>
    <n v="7"/>
    <s v="Cash"/>
    <n v="140"/>
    <s v="Pop-Up"/>
    <m/>
    <x v="1"/>
  </r>
  <r>
    <d v="2025-07-19T00:00:00"/>
    <x v="5"/>
    <x v="1"/>
    <n v="8"/>
    <s v="Cash"/>
    <n v="160"/>
    <s v="Legion"/>
    <m/>
    <x v="0"/>
  </r>
  <r>
    <d v="2025-07-19T00:00:00"/>
    <x v="5"/>
    <x v="1"/>
    <n v="1"/>
    <s v="Cash"/>
    <n v="10"/>
    <s v="Legion"/>
    <m/>
    <x v="0"/>
  </r>
  <r>
    <d v="2025-07-19T00:00:00"/>
    <x v="40"/>
    <x v="1"/>
    <n v="1"/>
    <s v="Square"/>
    <n v="20"/>
    <s v="Kelly Caspers"/>
    <s v=" 1 x In-person sale (I have my card)"/>
    <x v="0"/>
  </r>
  <r>
    <d v="2025-07-19T00:00:00"/>
    <x v="63"/>
    <x v="1"/>
    <n v="4"/>
    <s v="Cash"/>
    <n v="80"/>
    <s v="Pop-Up"/>
    <m/>
    <x v="1"/>
  </r>
  <r>
    <d v="2025-07-19T00:00:00"/>
    <x v="24"/>
    <x v="1"/>
    <n v="5"/>
    <s v="Square"/>
    <n v="100"/>
    <s v="Pop-Up"/>
    <m/>
    <x v="1"/>
  </r>
  <r>
    <d v="2025-07-19T00:00:00"/>
    <x v="24"/>
    <x v="1"/>
    <n v="2"/>
    <s v="Cash"/>
    <n v="40"/>
    <s v="Pop-Up"/>
    <m/>
    <x v="1"/>
  </r>
  <r>
    <d v="2025-07-19T00:00:00"/>
    <x v="26"/>
    <x v="1"/>
    <n v="3"/>
    <s v="Cash"/>
    <n v="60"/>
    <s v="Pop-Up"/>
    <m/>
    <x v="1"/>
  </r>
  <r>
    <d v="2025-07-19T00:00:00"/>
    <x v="26"/>
    <x v="1"/>
    <n v="1"/>
    <s v="Square"/>
    <n v="20"/>
    <s v="Pop-Up"/>
    <m/>
    <x v="1"/>
  </r>
  <r>
    <d v="2025-07-19T00:00:00"/>
    <x v="26"/>
    <x v="1"/>
    <n v="7"/>
    <s v="Cash"/>
    <n v="140"/>
    <s v="Pop-Up"/>
    <m/>
    <x v="1"/>
  </r>
  <r>
    <d v="2025-07-19T00:00:00"/>
    <x v="29"/>
    <x v="1"/>
    <n v="1"/>
    <s v="Square"/>
    <n v="20"/>
    <s v="Kenzie  Heck"/>
    <s v=" 1 x In-person sale (I have my card)"/>
    <x v="0"/>
  </r>
  <r>
    <d v="2025-07-19T00:00:00"/>
    <x v="29"/>
    <x v="1"/>
    <n v="4"/>
    <s v="Square"/>
    <n v="80"/>
    <s v="Pop-Up"/>
    <m/>
    <x v="1"/>
  </r>
  <r>
    <d v="2025-07-19T00:00:00"/>
    <x v="33"/>
    <x v="0"/>
    <n v="1"/>
    <s v="Square"/>
    <n v="5"/>
    <s v="Legion"/>
    <m/>
    <x v="0"/>
  </r>
  <r>
    <d v="2025-07-19T00:00:00"/>
    <x v="33"/>
    <x v="1"/>
    <n v="9"/>
    <s v="Cash"/>
    <n v="180"/>
    <s v="Legion"/>
    <m/>
    <x v="0"/>
  </r>
  <r>
    <d v="2025-07-20T00:00:00"/>
    <x v="5"/>
    <x v="1"/>
    <n v="1"/>
    <s v="Square"/>
    <n v="20"/>
    <s v="Tonia Peterson"/>
    <s v=" 1 x To be delivered (I need a card)"/>
    <x v="0"/>
  </r>
  <r>
    <d v="2025-07-20T00:00:00"/>
    <x v="12"/>
    <x v="1"/>
    <n v="1"/>
    <s v="Square"/>
    <n v="20"/>
    <s v="Michael Foerster"/>
    <s v=" 1 x In-person sale (I have my card)"/>
    <x v="0"/>
  </r>
  <r>
    <d v="2025-07-20T00:00:00"/>
    <x v="12"/>
    <x v="1"/>
    <n v="1"/>
    <s v="Square"/>
    <n v="20"/>
    <s v="Teresa Belden"/>
    <s v=" 1 x In-person sale (I have my card)"/>
    <x v="0"/>
  </r>
  <r>
    <d v="2025-07-20T00:00:00"/>
    <x v="29"/>
    <x v="1"/>
    <n v="1"/>
    <s v="Square"/>
    <n v="20"/>
    <s v="Christina Merhy"/>
    <s v=" 1 x In-person sale (I have my card)"/>
    <x v="0"/>
  </r>
  <r>
    <d v="2025-07-20T00:00:00"/>
    <x v="29"/>
    <x v="1"/>
    <n v="2"/>
    <s v="Square"/>
    <n v="40"/>
    <s v="Christina Merhy"/>
    <s v=" 1 x In-person sale (I have my card)"/>
    <x v="0"/>
  </r>
  <r>
    <d v="2025-07-21T00:00:00"/>
    <x v="7"/>
    <x v="1"/>
    <n v="1"/>
    <s v="Square"/>
    <n v="20"/>
    <s v="Damarius Cruz"/>
    <s v=" 1 x To be delivered (I need a card)"/>
    <x v="0"/>
  </r>
  <r>
    <d v="2025-07-21T00:00:00"/>
    <x v="40"/>
    <x v="1"/>
    <n v="1"/>
    <s v="Square"/>
    <n v="20"/>
    <s v="Amy Koepp"/>
    <s v=" 1 x To be delivered (I need a card)"/>
    <x v="0"/>
  </r>
  <r>
    <d v="2025-07-21T00:00:00"/>
    <x v="18"/>
    <x v="1"/>
    <n v="1"/>
    <s v="Square"/>
    <n v="20"/>
    <s v="JAVETTE BANKS"/>
    <s v=" 1 x In-person sale (I have my card)"/>
    <x v="0"/>
  </r>
  <r>
    <d v="2025-07-21T00:00:00"/>
    <x v="64"/>
    <x v="1"/>
    <n v="1"/>
    <s v="Square"/>
    <n v="20"/>
    <s v="Sarah Landt"/>
    <s v=" 1 x In-person sale (I have my card)"/>
    <x v="0"/>
  </r>
  <r>
    <d v="2025-07-21T00:00:00"/>
    <x v="30"/>
    <x v="1"/>
    <n v="13"/>
    <s v="Square"/>
    <n v="260"/>
    <s v="Amanda Sharp"/>
    <s v=" 1 x In-person sale (I have my card)"/>
    <x v="0"/>
  </r>
  <r>
    <d v="2025-07-22T00:00:00"/>
    <x v="40"/>
    <x v="1"/>
    <n v="1"/>
    <s v="Square"/>
    <n v="20"/>
    <s v="Greg Caspers"/>
    <s v=" 1 x To be delivered (I need a card)"/>
    <x v="0"/>
  </r>
  <r>
    <d v="2025-07-22T00:00:00"/>
    <x v="40"/>
    <x v="1"/>
    <n v="1"/>
    <s v="Square"/>
    <n v="20"/>
    <s v="jennifer carr"/>
    <s v=" 1 x To be delivered (I need a card)"/>
    <x v="0"/>
  </r>
  <r>
    <d v="2025-07-22T00:00:00"/>
    <x v="40"/>
    <x v="1"/>
    <n v="1"/>
    <s v="Square"/>
    <n v="20"/>
    <s v="Kelly Poole"/>
    <s v=" 1 x To be delivered (I need a card)"/>
    <x v="0"/>
  </r>
  <r>
    <d v="2025-07-22T00:00:00"/>
    <x v="40"/>
    <x v="1"/>
    <n v="1"/>
    <s v="Square"/>
    <n v="20"/>
    <s v="Tracy Vogtman"/>
    <s v=" 1 x To be delivered (I need a card)"/>
    <x v="0"/>
  </r>
  <r>
    <d v="2025-07-22T00:00:00"/>
    <x v="48"/>
    <x v="1"/>
    <n v="1"/>
    <s v="Square"/>
    <n v="20"/>
    <s v="LaTrisha Woolever"/>
    <s v=" 1 x In-person sale (I have my card)"/>
    <x v="0"/>
  </r>
  <r>
    <d v="2025-07-22T00:00:00"/>
    <x v="48"/>
    <x v="1"/>
    <n v="1"/>
    <s v="Square"/>
    <n v="20"/>
    <s v="LaTrisha Woolever"/>
    <s v=" 1 x In-person sale (I have my card)"/>
    <x v="0"/>
  </r>
  <r>
    <d v="2025-07-22T00:00:00"/>
    <x v="48"/>
    <x v="1"/>
    <n v="1"/>
    <s v="Square"/>
    <n v="20"/>
    <s v="LaTrisha Woolever"/>
    <s v=" 1 x In-person sale (I have my card)"/>
    <x v="0"/>
  </r>
  <r>
    <d v="2025-07-23T00:00:00"/>
    <x v="23"/>
    <x v="1"/>
    <n v="9"/>
    <s v="Cash"/>
    <n v="180"/>
    <m/>
    <m/>
    <x v="0"/>
  </r>
  <r>
    <d v="2025-07-23T00:00:00"/>
    <x v="24"/>
    <x v="1"/>
    <n v="31"/>
    <s v="Cash"/>
    <n v="620"/>
    <m/>
    <m/>
    <x v="0"/>
  </r>
  <r>
    <d v="2025-07-23T00:00:00"/>
    <x v="64"/>
    <x v="1"/>
    <n v="1"/>
    <s v="Square"/>
    <n v="20"/>
    <s v="Debra Merritt"/>
    <s v=" 1 x To be delivered (I need a card)"/>
    <x v="0"/>
  </r>
  <r>
    <d v="2025-07-23T00:00:00"/>
    <x v="30"/>
    <x v="1"/>
    <n v="2"/>
    <s v="Square"/>
    <n v="40"/>
    <s v="Amanda Sharp"/>
    <s v=" 1 x In-person sale (I have my card)"/>
    <x v="0"/>
  </r>
  <r>
    <d v="2025-07-24T00:00:00"/>
    <x v="24"/>
    <x v="1"/>
    <n v="2"/>
    <s v="Square"/>
    <n v="40"/>
    <s v="Kathryn Nelson"/>
    <s v=" 1 x To be delivered (I need a card)"/>
    <x v="0"/>
  </r>
  <r>
    <d v="2025-07-24T00:00:00"/>
    <x v="29"/>
    <x v="1"/>
    <n v="3"/>
    <s v="Square"/>
    <n v="60"/>
    <s v="Christina Merhy"/>
    <s v=" 1 x In-person sale (I have my card)"/>
    <x v="0"/>
  </r>
  <r>
    <d v="2025-07-24T00:00:00"/>
    <x v="43"/>
    <x v="1"/>
    <n v="1"/>
    <s v="Square"/>
    <n v="20"/>
    <s v="Carol Malone"/>
    <s v=" 1 x To be delivered (I need a card)"/>
    <x v="0"/>
  </r>
  <r>
    <d v="2025-07-25T00:00:00"/>
    <x v="43"/>
    <x v="0"/>
    <n v="1"/>
    <s v="Square"/>
    <n v="100"/>
    <s v="Debbie Avdek"/>
    <m/>
    <x v="0"/>
  </r>
  <r>
    <d v="2025-07-26T00:00:00"/>
    <x v="46"/>
    <x v="1"/>
    <n v="1"/>
    <s v="Square"/>
    <n v="20"/>
    <s v="Nicholas Slavicek"/>
    <s v=" 1 x To be delivered (I need a card)"/>
    <x v="0"/>
  </r>
  <r>
    <d v="2025-07-26T00:00:00"/>
    <x v="43"/>
    <x v="1"/>
    <n v="1"/>
    <s v="Square"/>
    <n v="20"/>
    <s v="Kurt Larson"/>
    <s v=" 1 x To be delivered (I need a card)"/>
    <x v="0"/>
  </r>
  <r>
    <d v="2025-07-27T00:00:00"/>
    <x v="65"/>
    <x v="1"/>
    <n v="1"/>
    <s v="Square"/>
    <n v="20"/>
    <s v="Erik Ellis"/>
    <s v=" 1 x To be delivered (I need a card)"/>
    <x v="0"/>
  </r>
  <r>
    <d v="2025-07-28T00:00:00"/>
    <x v="65"/>
    <x v="1"/>
    <n v="1"/>
    <s v="Square"/>
    <n v="20"/>
    <s v="Lindsay Holmgren"/>
    <s v=" 1 x To be delivered (I need a card)"/>
    <x v="0"/>
  </r>
  <r>
    <d v="2025-07-28T00:00:00"/>
    <x v="40"/>
    <x v="1"/>
    <n v="2"/>
    <s v="Square"/>
    <n v="40"/>
    <s v="Kelly Caspers"/>
    <s v=" 1 x In-person sale (I have my card)"/>
    <x v="0"/>
  </r>
  <r>
    <d v="2025-07-28T00:00:00"/>
    <x v="53"/>
    <x v="1"/>
    <n v="1"/>
    <s v="Square"/>
    <n v="20"/>
    <s v="Briana Harris"/>
    <s v=" 1 x To be delivered (I need a card)"/>
    <x v="0"/>
  </r>
  <r>
    <d v="2025-07-28T00:00:00"/>
    <x v="52"/>
    <x v="1"/>
    <n v="1"/>
    <s v="Square"/>
    <n v="20"/>
    <s v="Brian Hunke"/>
    <s v=" 1 x To be delivered (I need a card)"/>
    <x v="0"/>
  </r>
  <r>
    <d v="2025-07-28T00:00:00"/>
    <x v="52"/>
    <x v="1"/>
    <n v="1"/>
    <s v="Square"/>
    <n v="20"/>
    <s v="Brian Hunke"/>
    <s v=" 1 x To be delivered (I need a card)"/>
    <x v="0"/>
  </r>
  <r>
    <d v="2025-07-30T00:00:00"/>
    <x v="55"/>
    <x v="1"/>
    <n v="10"/>
    <s v="Cash"/>
    <n v="200"/>
    <m/>
    <m/>
    <x v="0"/>
  </r>
  <r>
    <d v="2025-07-30T00:00:00"/>
    <x v="66"/>
    <x v="1"/>
    <n v="15"/>
    <s v="Cash"/>
    <n v="300"/>
    <m/>
    <m/>
    <x v="0"/>
  </r>
  <r>
    <d v="2025-07-30T00:00:00"/>
    <x v="9"/>
    <x v="1"/>
    <n v="3"/>
    <s v="Cash"/>
    <n v="60"/>
    <m/>
    <m/>
    <x v="0"/>
  </r>
  <r>
    <d v="2025-07-30T00:00:00"/>
    <x v="12"/>
    <x v="1"/>
    <n v="3"/>
    <s v="Cash"/>
    <n v="60"/>
    <m/>
    <m/>
    <x v="0"/>
  </r>
  <r>
    <d v="2025-07-30T00:00:00"/>
    <x v="13"/>
    <x v="1"/>
    <n v="3"/>
    <s v="Cash"/>
    <n v="60"/>
    <m/>
    <m/>
    <x v="0"/>
  </r>
  <r>
    <d v="2025-07-30T00:00:00"/>
    <x v="15"/>
    <x v="1"/>
    <n v="3"/>
    <s v="Cash"/>
    <n v="60"/>
    <m/>
    <m/>
    <x v="0"/>
  </r>
  <r>
    <d v="2025-07-30T00:00:00"/>
    <x v="39"/>
    <x v="1"/>
    <n v="12"/>
    <s v="Cash"/>
    <n v="240"/>
    <m/>
    <m/>
    <x v="0"/>
  </r>
  <r>
    <d v="2025-07-30T00:00:00"/>
    <x v="51"/>
    <x v="1"/>
    <n v="3"/>
    <s v="Cash"/>
    <n v="60"/>
    <m/>
    <m/>
    <x v="0"/>
  </r>
  <r>
    <d v="2025-07-31T00:00:00"/>
    <x v="8"/>
    <x v="1"/>
    <n v="1"/>
    <s v="Square"/>
    <n v="20"/>
    <s v="Carolyn Grove"/>
    <m/>
    <x v="0"/>
  </r>
  <r>
    <d v="2025-07-31T00:00:00"/>
    <x v="8"/>
    <x v="1"/>
    <n v="1"/>
    <s v="Cash"/>
    <n v="20"/>
    <m/>
    <m/>
    <x v="1"/>
  </r>
  <r>
    <d v="2025-07-31T00:00:00"/>
    <x v="36"/>
    <x v="1"/>
    <n v="7"/>
    <s v="Cash"/>
    <n v="140"/>
    <m/>
    <m/>
    <x v="1"/>
  </r>
  <r>
    <d v="2025-08-01T00:00:00"/>
    <x v="52"/>
    <x v="1"/>
    <n v="15"/>
    <s v="Square"/>
    <n v="300"/>
    <s v="John Bissell"/>
    <m/>
    <x v="0"/>
  </r>
  <r>
    <d v="2025-08-02T00:00:00"/>
    <x v="5"/>
    <x v="1"/>
    <n v="2"/>
    <s v="Square"/>
    <n v="40"/>
    <s v="Kari Satterness"/>
    <s v=" 1 x To be delivered (I need a card)"/>
    <x v="0"/>
  </r>
  <r>
    <d v="2025-08-02T00:00:00"/>
    <x v="11"/>
    <x v="1"/>
    <n v="6"/>
    <s v="Cash"/>
    <n v="120"/>
    <s v="Pop-Up"/>
    <s v="Driskill's Pop-Up"/>
    <x v="1"/>
  </r>
  <r>
    <d v="2025-08-02T00:00:00"/>
    <x v="11"/>
    <x v="1"/>
    <n v="7"/>
    <s v="Square"/>
    <n v="140"/>
    <s v="Pop-Up"/>
    <s v="Driskill's Pop-Up"/>
    <x v="1"/>
  </r>
  <r>
    <d v="2025-08-02T00:00:00"/>
    <x v="26"/>
    <x v="1"/>
    <n v="12"/>
    <s v="Square"/>
    <n v="240"/>
    <s v="Pop-Up"/>
    <s v="Driskill's Pop-Up"/>
    <x v="1"/>
  </r>
  <r>
    <d v="2025-08-02T00:00:00"/>
    <x v="29"/>
    <x v="1"/>
    <n v="1"/>
    <s v="Square"/>
    <n v="20"/>
    <s v="Brad Peterson"/>
    <m/>
    <x v="0"/>
  </r>
  <r>
    <d v="2025-08-02T00:00:00"/>
    <x v="29"/>
    <x v="1"/>
    <n v="12"/>
    <s v="Cash"/>
    <n v="240"/>
    <s v="Pop-Up"/>
    <s v="Driskill's Pop-Up"/>
    <x v="1"/>
  </r>
  <r>
    <d v="2025-08-02T00:00:00"/>
    <x v="29"/>
    <x v="1"/>
    <n v="1"/>
    <s v="Square"/>
    <n v="20"/>
    <s v="Tanner Zwilling"/>
    <m/>
    <x v="0"/>
  </r>
  <r>
    <d v="2025-08-02T00:00:00"/>
    <x v="52"/>
    <x v="1"/>
    <n v="1"/>
    <s v="Cash"/>
    <n v="21"/>
    <s v="Pop-Up"/>
    <s v="Driskill's Pop-Up"/>
    <x v="1"/>
  </r>
  <r>
    <d v="2025-08-02T00:00:00"/>
    <x v="52"/>
    <x v="1"/>
    <n v="12"/>
    <s v="Cash"/>
    <n v="240"/>
    <s v="Pop-Up"/>
    <s v="Driskill's Pop-Up"/>
    <x v="1"/>
  </r>
  <r>
    <d v="2025-08-02T00:00:00"/>
    <x v="52"/>
    <x v="1"/>
    <n v="1"/>
    <s v="Square"/>
    <n v="20"/>
    <s v="Pop-Up"/>
    <s v="Driskill's Pop-Up"/>
    <x v="1"/>
  </r>
  <r>
    <d v="2025-08-02T00:00:00"/>
    <x v="33"/>
    <x v="1"/>
    <n v="2"/>
    <s v="Square"/>
    <n v="40"/>
    <s v="Kari Satterness"/>
    <s v=" 1 x To be delivered (I need a card)"/>
    <x v="0"/>
  </r>
  <r>
    <d v="2025-08-03T00:00:00"/>
    <x v="5"/>
    <x v="1"/>
    <n v="2"/>
    <s v="Cash"/>
    <n v="40"/>
    <m/>
    <m/>
    <x v="0"/>
  </r>
  <r>
    <d v="2025-08-03T00:00:00"/>
    <x v="65"/>
    <x v="1"/>
    <n v="1"/>
    <s v="Square"/>
    <n v="20"/>
    <s v="Brandon Kruse"/>
    <s v=" 1 x In-person sale (I have my card)"/>
    <x v="0"/>
  </r>
  <r>
    <d v="2025-08-03T00:00:00"/>
    <x v="65"/>
    <x v="1"/>
    <n v="1"/>
    <s v="Square"/>
    <n v="20"/>
    <s v="Cindy Piche"/>
    <s v=" 1 x In-person sale (I have my card)"/>
    <x v="0"/>
  </r>
  <r>
    <d v="2025-08-03T00:00:00"/>
    <x v="65"/>
    <x v="1"/>
    <n v="1"/>
    <s v="Square"/>
    <n v="20"/>
    <s v="Sylvana Kotila"/>
    <s v=" 1 x In-person sale (I have my card)"/>
    <x v="0"/>
  </r>
  <r>
    <d v="2025-08-03T00:00:00"/>
    <x v="65"/>
    <x v="1"/>
    <n v="1"/>
    <s v="Square"/>
    <n v="20"/>
    <s v="Angela Fondow"/>
    <s v=" 1 x In-person sale (I have my card)"/>
    <x v="0"/>
  </r>
  <r>
    <d v="2025-08-03T00:00:00"/>
    <x v="65"/>
    <x v="1"/>
    <n v="1"/>
    <s v="Square"/>
    <n v="20"/>
    <s v="Cindy Piche"/>
    <s v=" 1 x In-person sale (I have my card)"/>
    <x v="0"/>
  </r>
  <r>
    <d v="2025-08-03T00:00:00"/>
    <x v="65"/>
    <x v="1"/>
    <n v="1"/>
    <s v="Square"/>
    <n v="20"/>
    <s v="Brandon Kruse"/>
    <s v=" 1 x In-person sale (I have my card)"/>
    <x v="0"/>
  </r>
  <r>
    <d v="2025-08-03T00:00:00"/>
    <x v="65"/>
    <x v="1"/>
    <n v="1"/>
    <s v="Square"/>
    <n v="20"/>
    <s v="Sylvana Kotila"/>
    <s v=" 1 x In-person sale (I have my card)"/>
    <x v="0"/>
  </r>
  <r>
    <d v="2025-08-04T00:00:00"/>
    <x v="6"/>
    <x v="1"/>
    <n v="1"/>
    <s v="Square"/>
    <n v="20"/>
    <s v="Sharonna Kennerly"/>
    <s v=" 1 x To be delivered (I need a card)"/>
    <x v="0"/>
  </r>
  <r>
    <d v="2025-08-05T00:00:00"/>
    <x v="65"/>
    <x v="1"/>
    <n v="1"/>
    <s v="Square"/>
    <n v="20"/>
    <s v="Mary Somsen"/>
    <s v=" 1 x In-person sale (I have my card)"/>
    <x v="0"/>
  </r>
  <r>
    <d v="2025-08-06T00:00:00"/>
    <x v="40"/>
    <x v="1"/>
    <n v="1"/>
    <s v="Square"/>
    <n v="20"/>
    <s v="Kelly Caspers"/>
    <s v=" 1 x In-person sale (I have my card)"/>
    <x v="0"/>
  </r>
  <r>
    <d v="2025-08-06T00:00:00"/>
    <x v="12"/>
    <x v="1"/>
    <n v="1"/>
    <s v="Square"/>
    <n v="20"/>
    <s v="Joel Peterson"/>
    <s v=" 1 x In-person sale (I have my card)"/>
    <x v="0"/>
  </r>
  <r>
    <d v="2025-08-06T00:00:00"/>
    <x v="42"/>
    <x v="1"/>
    <n v="11"/>
    <s v="Square"/>
    <n v="220"/>
    <s v="Brita Givance"/>
    <s v=" 1 x In-person sale (I have my card)"/>
    <x v="0"/>
  </r>
  <r>
    <d v="2025-08-06T00:00:00"/>
    <x v="23"/>
    <x v="1"/>
    <n v="2"/>
    <s v="Cash"/>
    <n v="40"/>
    <m/>
    <m/>
    <x v="0"/>
  </r>
  <r>
    <d v="2025-08-07T00:00:00"/>
    <x v="67"/>
    <x v="1"/>
    <n v="15"/>
    <s v="Square"/>
    <n v="300"/>
    <s v="Travis Bebo"/>
    <s v=" 1 x In-person sale (I have my card)"/>
    <x v="0"/>
  </r>
  <r>
    <d v="2025-08-07T00:00:00"/>
    <x v="58"/>
    <x v="1"/>
    <n v="1"/>
    <s v="Square"/>
    <n v="20"/>
    <s v="Wendy Goetz"/>
    <s v=" 1 x In-person sale (I have my card)"/>
    <x v="0"/>
  </r>
  <r>
    <d v="2025-08-07T00:00:00"/>
    <x v="57"/>
    <x v="1"/>
    <n v="1"/>
    <s v="Square"/>
    <n v="20"/>
    <s v="Raija Johnson"/>
    <s v=" 1 x In-person sale (I have my card)"/>
    <x v="0"/>
  </r>
  <r>
    <d v="2025-08-07T00:00:00"/>
    <x v="57"/>
    <x v="1"/>
    <n v="1"/>
    <s v="Square"/>
    <n v="20"/>
    <s v="Gregory Darr"/>
    <s v=" 1 x In-person sale (I have my card)"/>
    <x v="0"/>
  </r>
  <r>
    <d v="2025-08-07T00:00:00"/>
    <x v="57"/>
    <x v="1"/>
    <n v="1"/>
    <s v="Square"/>
    <n v="20"/>
    <s v="Faiz Fareed"/>
    <s v=" 1 x In-person sale (I have my card)"/>
    <x v="0"/>
  </r>
  <r>
    <d v="2025-08-07T00:00:00"/>
    <x v="57"/>
    <x v="1"/>
    <n v="1"/>
    <s v="Square"/>
    <n v="20"/>
    <s v="Rielle Miguel"/>
    <s v=" 1 x In-person sale (I have my card)"/>
    <x v="0"/>
  </r>
  <r>
    <d v="2025-08-07T00:00:00"/>
    <x v="58"/>
    <x v="1"/>
    <n v="1"/>
    <s v="Square"/>
    <n v="20"/>
    <s v="Derrick Murph"/>
    <s v=" 1 x In-person sale (I have my card)"/>
    <x v="0"/>
  </r>
  <r>
    <d v="2025-08-08T00:00:00"/>
    <x v="19"/>
    <x v="1"/>
    <n v="1"/>
    <s v="Square"/>
    <n v="20"/>
    <s v="Amanda Johnson"/>
    <s v=" 1 x To be delivered (I need a card)"/>
    <x v="0"/>
  </r>
  <r>
    <d v="2025-08-08T00:00:00"/>
    <x v="58"/>
    <x v="1"/>
    <n v="1"/>
    <s v="Square"/>
    <n v="20"/>
    <s v="Amy Ansel"/>
    <s v=" 1 x To be delivered (I need a card)"/>
    <x v="0"/>
  </r>
  <r>
    <d v="2025-08-08T00:00:00"/>
    <x v="20"/>
    <x v="1"/>
    <n v="2"/>
    <s v="Square"/>
    <n v="40"/>
    <s v="Deb Karnes"/>
    <s v=" 1 x To be delivered (I need a card)"/>
    <x v="0"/>
  </r>
  <r>
    <d v="2025-08-09T00:00:00"/>
    <x v="28"/>
    <x v="1"/>
    <n v="1"/>
    <s v="Square"/>
    <n v="20"/>
    <s v="Mohamed Jalloh"/>
    <s v=" 1 x In-person sale (I have my card)"/>
    <x v="0"/>
  </r>
  <r>
    <d v="2025-08-09T00:00:00"/>
    <x v="28"/>
    <x v="1"/>
    <n v="2"/>
    <s v="Square"/>
    <n v="40"/>
    <s v="Mamadu Jalloh"/>
    <s v=" 1 x In-person sale (I have my card)"/>
    <x v="0"/>
  </r>
  <r>
    <d v="2025-08-09T00:00:00"/>
    <x v="28"/>
    <x v="1"/>
    <n v="1"/>
    <s v="Square"/>
    <n v="20"/>
    <s v="Hadja Diano"/>
    <s v=" 1 x In-person sale (I have my card)"/>
    <x v="0"/>
  </r>
  <r>
    <d v="2025-08-09T00:00:00"/>
    <x v="28"/>
    <x v="1"/>
    <n v="1"/>
    <s v="Square"/>
    <n v="20"/>
    <s v="Bailor Jalloh"/>
    <s v=" 1 x In-person sale (I have my card)"/>
    <x v="0"/>
  </r>
  <r>
    <d v="2025-08-09T00:00:00"/>
    <x v="68"/>
    <x v="1"/>
    <n v="1"/>
    <s v="Square"/>
    <n v="20"/>
    <s v="Michelle Miller LeBlanc"/>
    <s v=" 1 x To be delivered (I need a card)"/>
    <x v="0"/>
  </r>
  <r>
    <d v="2025-08-09T00:00:00"/>
    <x v="19"/>
    <x v="1"/>
    <n v="1"/>
    <s v="Square"/>
    <n v="20"/>
    <s v="Erick Rome"/>
    <s v=" 1 x In-person sale (I have my card)"/>
    <x v="0"/>
  </r>
  <r>
    <d v="2025-08-10T00:00:00"/>
    <x v="15"/>
    <x v="1"/>
    <n v="1"/>
    <s v="Square"/>
    <n v="20"/>
    <s v="Shandi Grimsley"/>
    <s v=" 1 x To be delivered (I need a card)"/>
    <x v="0"/>
  </r>
  <r>
    <d v="2025-08-10T00:00:00"/>
    <x v="55"/>
    <x v="1"/>
    <n v="1"/>
    <s v="Square"/>
    <n v="20"/>
    <s v="Pop-Up"/>
    <s v=" 1 x In-person sale (I have my card)"/>
    <x v="1"/>
  </r>
  <r>
    <d v="2025-08-10T00:00:00"/>
    <x v="55"/>
    <x v="1"/>
    <n v="1"/>
    <s v="Square"/>
    <n v="20"/>
    <s v="Pop-Up"/>
    <s v=" 1 x In-person sale (I have my card)"/>
    <x v="1"/>
  </r>
  <r>
    <d v="2025-08-10T00:00:00"/>
    <x v="55"/>
    <x v="1"/>
    <n v="1"/>
    <s v="Square"/>
    <n v="20"/>
    <s v="Pop-Up"/>
    <s v=" 1 x In-person sale (I have my card)"/>
    <x v="1"/>
  </r>
  <r>
    <d v="2025-08-10T00:00:00"/>
    <x v="55"/>
    <x v="1"/>
    <n v="1.75"/>
    <s v="Square"/>
    <n v="35"/>
    <s v="Pop-Up"/>
    <s v=" 1 x In-person sale (I have my card)"/>
    <x v="1"/>
  </r>
  <r>
    <d v="2025-08-10T00:00:00"/>
    <x v="55"/>
    <x v="1"/>
    <n v="1"/>
    <s v="Square"/>
    <n v="20"/>
    <s v="Pop-Up"/>
    <s v=" 1 x In-person sale (I have my card)"/>
    <x v="1"/>
  </r>
  <r>
    <d v="2025-08-10T00:00:00"/>
    <x v="55"/>
    <x v="1"/>
    <n v="0.5"/>
    <s v="Square"/>
    <n v="10"/>
    <s v="Pop-Up"/>
    <s v=" 1 x In-person sale (I have my card)"/>
    <x v="1"/>
  </r>
  <r>
    <d v="2025-08-10T00:00:00"/>
    <x v="55"/>
    <x v="1"/>
    <n v="10.75"/>
    <s v="Cash"/>
    <n v="215"/>
    <s v="Pop-Up"/>
    <m/>
    <x v="1"/>
  </r>
  <r>
    <d v="2025-08-11T00:00:00"/>
    <x v="24"/>
    <x v="1"/>
    <n v="1"/>
    <s v="Square"/>
    <n v="20"/>
    <s v="Kathryn Nelson"/>
    <s v=" 1 x In-person sale (I have my card)"/>
    <x v="0"/>
  </r>
  <r>
    <d v="2025-08-11T00:00:00"/>
    <x v="40"/>
    <x v="1"/>
    <n v="1"/>
    <s v="Square"/>
    <n v="20"/>
    <s v="Kelly Caspers"/>
    <s v=" 1 x In-person sale (I have my card)"/>
    <x v="0"/>
  </r>
  <r>
    <d v="2025-08-11T00:00:00"/>
    <x v="6"/>
    <x v="1"/>
    <n v="1"/>
    <s v="Square"/>
    <n v="20"/>
    <s v="Chris Choy Bush"/>
    <s v=" 1 x To be delivered (I need a card)"/>
    <x v="0"/>
  </r>
  <r>
    <d v="2025-08-12T00:00:00"/>
    <x v="29"/>
    <x v="1"/>
    <n v="14"/>
    <s v="Square"/>
    <n v="280"/>
    <s v="Christina Merhy"/>
    <s v=" 1 x In-person sale (I have my card)"/>
    <x v="0"/>
  </r>
  <r>
    <d v="2025-08-12T00:00:00"/>
    <x v="29"/>
    <x v="1"/>
    <n v="1"/>
    <s v="Square"/>
    <n v="280"/>
    <s v="Jason Apps"/>
    <s v=" 1 x In-person sale (I have my card)"/>
    <x v="0"/>
  </r>
  <r>
    <d v="2025-08-13T00:00:00"/>
    <x v="69"/>
    <x v="1"/>
    <n v="8"/>
    <s v="Cash"/>
    <n v="160"/>
    <m/>
    <m/>
    <x v="0"/>
  </r>
  <r>
    <d v="2025-08-13T00:00:00"/>
    <x v="64"/>
    <x v="1"/>
    <n v="7"/>
    <s v="Cash"/>
    <n v="140"/>
    <m/>
    <m/>
    <x v="0"/>
  </r>
  <r>
    <d v="2025-08-13T00:00:00"/>
    <x v="64"/>
    <x v="0"/>
    <n v="1"/>
    <s v="Cash"/>
    <n v="120"/>
    <m/>
    <m/>
    <x v="0"/>
  </r>
  <r>
    <d v="2025-08-13T00:00:00"/>
    <x v="16"/>
    <x v="1"/>
    <n v="3"/>
    <s v="Cash"/>
    <n v="60"/>
    <m/>
    <m/>
    <x v="0"/>
  </r>
  <r>
    <d v="2025-08-13T00:00:00"/>
    <x v="26"/>
    <x v="1"/>
    <n v="6"/>
    <s v="Cash"/>
    <n v="120"/>
    <m/>
    <m/>
    <x v="0"/>
  </r>
  <r>
    <d v="2025-08-13T00:00:00"/>
    <x v="58"/>
    <x v="1"/>
    <n v="4"/>
    <s v="Cash"/>
    <n v="80"/>
    <m/>
    <m/>
    <x v="0"/>
  </r>
  <r>
    <d v="2025-08-15T00:00:00"/>
    <x v="40"/>
    <x v="1"/>
    <n v="1"/>
    <s v="Square"/>
    <n v="20"/>
    <s v="Ryan Fowler"/>
    <s v=" 1 x To be delivered (I need a card)"/>
    <x v="0"/>
  </r>
  <r>
    <d v="2025-08-16T00:00:00"/>
    <x v="17"/>
    <x v="1"/>
    <n v="1"/>
    <s v="Square"/>
    <n v="20"/>
    <s v="Jenny Lorinser"/>
    <s v=" 1 x To be delivered (I need a card)"/>
    <x v="0"/>
  </r>
  <r>
    <d v="2025-08-16T00:00:00"/>
    <x v="70"/>
    <x v="1"/>
    <n v="1"/>
    <s v="Square"/>
    <n v="20"/>
    <s v="Molly Braun"/>
    <s v=" 1 x In-person sale (I have my card)"/>
    <x v="0"/>
  </r>
  <r>
    <d v="2025-08-16T00:00:00"/>
    <x v="70"/>
    <x v="1"/>
    <n v="1"/>
    <s v="Square"/>
    <n v="20"/>
    <s v="Amy Digman"/>
    <s v=" 1 x In-person sale (I have my card)"/>
    <x v="0"/>
  </r>
  <r>
    <d v="2025-08-16T00:00:00"/>
    <x v="70"/>
    <x v="1"/>
    <n v="1"/>
    <s v="Square"/>
    <n v="20"/>
    <s v="Nate Shields"/>
    <s v=" 1 x In-person sale (I have my card)"/>
    <x v="0"/>
  </r>
  <r>
    <d v="2025-08-16T00:00:00"/>
    <x v="15"/>
    <x v="1"/>
    <n v="5"/>
    <s v="Cash"/>
    <n v="100"/>
    <s v="Pop-Up"/>
    <m/>
    <x v="1"/>
  </r>
  <r>
    <d v="2025-08-16T00:00:00"/>
    <x v="71"/>
    <x v="1"/>
    <n v="3"/>
    <s v="Cash"/>
    <n v="60"/>
    <s v="Pop-Up"/>
    <m/>
    <x v="1"/>
  </r>
  <r>
    <d v="2025-08-16T00:00:00"/>
    <x v="71"/>
    <x v="1"/>
    <n v="2"/>
    <s v="Square"/>
    <n v="40"/>
    <s v="Pop-Up"/>
    <m/>
    <x v="1"/>
  </r>
  <r>
    <d v="2025-08-16T00:00:00"/>
    <x v="24"/>
    <x v="1"/>
    <n v="10"/>
    <s v="Cash"/>
    <n v="200"/>
    <s v="Pop-Up"/>
    <m/>
    <x v="1"/>
  </r>
  <r>
    <d v="2025-08-16T00:00:00"/>
    <x v="4"/>
    <x v="1"/>
    <n v="5"/>
    <s v="Cash"/>
    <n v="100"/>
    <s v="Pop-Up"/>
    <m/>
    <x v="1"/>
  </r>
  <r>
    <d v="2025-08-16T00:00:00"/>
    <x v="4"/>
    <x v="1"/>
    <n v="5"/>
    <s v="Square"/>
    <n v="100"/>
    <s v="Pop-Up"/>
    <m/>
    <x v="1"/>
  </r>
  <r>
    <d v="2025-08-17T00:00:00"/>
    <x v="1"/>
    <x v="1"/>
    <n v="1"/>
    <s v="Square"/>
    <n v="20"/>
    <s v="Christine Poague Short"/>
    <s v=" 1 x In-person sale (I have my card)"/>
    <x v="0"/>
  </r>
  <r>
    <d v="2025-08-17T00:00:00"/>
    <x v="29"/>
    <x v="1"/>
    <n v="2"/>
    <s v="Square"/>
    <n v="40"/>
    <s v="Christina Merhy"/>
    <s v=" 1 x In-person sale (I have my card)"/>
    <x v="0"/>
  </r>
  <r>
    <d v="2025-08-17T00:00:00"/>
    <x v="51"/>
    <x v="1"/>
    <n v="2"/>
    <s v="Square"/>
    <n v="40"/>
    <s v="Terri Nance"/>
    <s v=" 1 x To be delivered (I need a card)"/>
    <x v="0"/>
  </r>
  <r>
    <d v="2025-08-17T00:00:00"/>
    <x v="33"/>
    <x v="1"/>
    <n v="1"/>
    <s v="Square"/>
    <n v="20"/>
    <s v="Rebekah Hudock"/>
    <s v=" 1 x To be delivered (I need a card)"/>
    <x v="0"/>
  </r>
  <r>
    <d v="2025-08-19T00:00:00"/>
    <x v="32"/>
    <x v="1"/>
    <n v="3"/>
    <s v="Square"/>
    <n v="60"/>
    <s v="Alicia D Crudup"/>
    <s v=" 1 x To be delivered (I need a card)"/>
    <x v="0"/>
  </r>
  <r>
    <d v="2025-08-19T00:00:00"/>
    <x v="68"/>
    <x v="1"/>
    <n v="1"/>
    <s v="Square"/>
    <n v="20"/>
    <s v="Lara Rosenblum"/>
    <s v=" 1 x To be delivered (I need a card)"/>
    <x v="0"/>
  </r>
  <r>
    <d v="2025-08-19T00:00:00"/>
    <x v="29"/>
    <x v="1"/>
    <n v="1"/>
    <s v="Square"/>
    <n v="20"/>
    <s v="Christina Merhy"/>
    <s v=" 1 x In-person sale (I have my card)"/>
    <x v="0"/>
  </r>
  <r>
    <d v="2025-08-19T00:00:00"/>
    <x v="72"/>
    <x v="1"/>
    <n v="1"/>
    <s v="Square"/>
    <n v="20"/>
    <s v="Mary Fautsch"/>
    <s v=" 1 x To be delivered (I need a card)"/>
    <x v="0"/>
  </r>
  <r>
    <d v="2025-08-20T00:00:00"/>
    <x v="8"/>
    <x v="1"/>
    <n v="3"/>
    <s v="Cash"/>
    <n v="60"/>
    <m/>
    <m/>
    <x v="0"/>
  </r>
  <r>
    <d v="2025-08-20T00:00:00"/>
    <x v="69"/>
    <x v="1"/>
    <n v="5"/>
    <s v="Cash"/>
    <n v="100"/>
    <m/>
    <m/>
    <x v="0"/>
  </r>
  <r>
    <d v="2025-08-20T00:00:00"/>
    <x v="65"/>
    <x v="1"/>
    <n v="8"/>
    <s v="Cash"/>
    <n v="160"/>
    <m/>
    <m/>
    <x v="0"/>
  </r>
  <r>
    <d v="2025-08-20T00:00:00"/>
    <x v="65"/>
    <x v="1"/>
    <n v="1"/>
    <s v="Cash"/>
    <n v="80"/>
    <m/>
    <m/>
    <x v="0"/>
  </r>
  <r>
    <d v="2025-08-20T00:00:00"/>
    <x v="73"/>
    <x v="1"/>
    <n v="15"/>
    <s v="Cash"/>
    <n v="300"/>
    <m/>
    <m/>
    <x v="0"/>
  </r>
  <r>
    <d v="2025-08-24T00:00:00"/>
    <x v="74"/>
    <x v="1"/>
    <n v="1"/>
    <s v="Square"/>
    <n v="20"/>
    <s v="Paige Dixon"/>
    <m/>
    <x v="0"/>
  </r>
  <r>
    <d v="2025-08-24T00:00:00"/>
    <x v="75"/>
    <x v="1"/>
    <n v="3"/>
    <s v="Square"/>
    <n v="60"/>
    <s v="Kerry Sutherland"/>
    <m/>
    <x v="0"/>
  </r>
  <r>
    <d v="2025-08-24T00:00:00"/>
    <x v="74"/>
    <x v="1"/>
    <n v="1"/>
    <s v="Square"/>
    <n v="20"/>
    <s v="Javonte Smith"/>
    <m/>
    <x v="0"/>
  </r>
  <r>
    <d v="2025-08-24T00:00:00"/>
    <x v="75"/>
    <x v="1"/>
    <n v="1"/>
    <s v="Square"/>
    <n v="20"/>
    <s v="Nickie Brister"/>
    <m/>
    <x v="0"/>
  </r>
  <r>
    <d v="2025-08-24T00:00:00"/>
    <x v="76"/>
    <x v="1"/>
    <n v="1"/>
    <s v="Square"/>
    <n v="20"/>
    <s v="Antoine Smoot"/>
    <m/>
    <x v="0"/>
  </r>
  <r>
    <d v="2025-08-24T00:00:00"/>
    <x v="19"/>
    <x v="1"/>
    <n v="1"/>
    <s v="Square"/>
    <n v="20"/>
    <s v="Jennifer Diedrich"/>
    <m/>
    <x v="0"/>
  </r>
  <r>
    <d v="2025-08-24T00:00:00"/>
    <x v="70"/>
    <x v="1"/>
    <n v="1"/>
    <s v="Square"/>
    <n v="20"/>
    <s v="Nick Morton"/>
    <m/>
    <x v="0"/>
  </r>
  <r>
    <d v="2025-08-24T00:00:00"/>
    <x v="77"/>
    <x v="1"/>
    <n v="1"/>
    <s v="Square"/>
    <n v="20"/>
    <s v="Abdul Ali"/>
    <m/>
    <x v="0"/>
  </r>
  <r>
    <d v="2025-08-24T00:00:00"/>
    <x v="70"/>
    <x v="1"/>
    <n v="1"/>
    <s v="Square"/>
    <n v="20"/>
    <s v="Carrie Slater Duffy"/>
    <m/>
    <x v="0"/>
  </r>
  <r>
    <d v="2025-08-24T00:00:00"/>
    <x v="78"/>
    <x v="1"/>
    <n v="1"/>
    <s v="Square"/>
    <n v="20"/>
    <m/>
    <m/>
    <x v="0"/>
  </r>
  <r>
    <d v="2025-08-24T00:00:00"/>
    <x v="68"/>
    <x v="1"/>
    <n v="4"/>
    <s v="Cash"/>
    <n v="80"/>
    <m/>
    <m/>
    <x v="0"/>
  </r>
  <r>
    <d v="2025-08-24T00:00:00"/>
    <x v="68"/>
    <x v="0"/>
    <n v="1"/>
    <s v="Cash"/>
    <n v="6"/>
    <m/>
    <m/>
    <x v="0"/>
  </r>
  <r>
    <d v="2025-08-24T00:00:00"/>
    <x v="11"/>
    <x v="1"/>
    <n v="2"/>
    <s v="Cash"/>
    <n v="40"/>
    <m/>
    <m/>
    <x v="0"/>
  </r>
  <r>
    <d v="2025-08-24T00:00:00"/>
    <x v="52"/>
    <x v="1"/>
    <n v="1"/>
    <s v="Cash"/>
    <n v="20"/>
    <m/>
    <m/>
    <x v="0"/>
  </r>
  <r>
    <d v="2025-08-24T00:00:00"/>
    <x v="79"/>
    <x v="1"/>
    <n v="15"/>
    <s v="Crossbar"/>
    <n v="300"/>
    <m/>
    <m/>
    <x v="0"/>
  </r>
  <r>
    <d v="2025-08-25T00:00:00"/>
    <x v="35"/>
    <x v="1"/>
    <n v="1"/>
    <s v="Square"/>
    <n v="20"/>
    <s v="Raechel Bailey"/>
    <m/>
    <x v="0"/>
  </r>
  <r>
    <d v="2025-08-25T00:00:00"/>
    <x v="24"/>
    <x v="1"/>
    <n v="1"/>
    <s v="Square"/>
    <n v="20"/>
    <s v="Emma Wright"/>
    <m/>
    <x v="0"/>
  </r>
  <r>
    <d v="2025-08-25T00:00:00"/>
    <x v="76"/>
    <x v="1"/>
    <n v="1"/>
    <s v="Square"/>
    <n v="20"/>
    <s v="Katherine Imholte"/>
    <m/>
    <x v="0"/>
  </r>
  <r>
    <d v="2025-08-25T00:00:00"/>
    <x v="69"/>
    <x v="1"/>
    <n v="3"/>
    <s v="Square"/>
    <n v="60"/>
    <s v="Charles McCollum"/>
    <m/>
    <x v="0"/>
  </r>
  <r>
    <d v="2025-08-25T00:00:00"/>
    <x v="35"/>
    <x v="1"/>
    <n v="1"/>
    <s v="Square"/>
    <n v="20"/>
    <s v="Raechel Bailey"/>
    <m/>
    <x v="0"/>
  </r>
  <r>
    <d v="2025-08-26T00:00:00"/>
    <x v="21"/>
    <x v="1"/>
    <n v="2"/>
    <s v="Square"/>
    <n v="40"/>
    <s v="Aryel Londer"/>
    <m/>
    <x v="0"/>
  </r>
  <r>
    <d v="2025-08-26T00:00:00"/>
    <x v="9"/>
    <x v="1"/>
    <n v="3"/>
    <s v="Cash"/>
    <n v="60"/>
    <m/>
    <m/>
    <x v="0"/>
  </r>
  <r>
    <d v="2025-08-26T00:00:00"/>
    <x v="59"/>
    <x v="1"/>
    <n v="15"/>
    <s v="Cash"/>
    <n v="300"/>
    <m/>
    <m/>
    <x v="0"/>
  </r>
  <r>
    <d v="2025-08-26T00:00:00"/>
    <x v="80"/>
    <x v="1"/>
    <n v="2"/>
    <s v="Cash"/>
    <n v="40"/>
    <m/>
    <m/>
    <x v="0"/>
  </r>
  <r>
    <d v="2025-08-26T00:00:00"/>
    <x v="76"/>
    <x v="1"/>
    <n v="1"/>
    <s v="Square"/>
    <n v="20"/>
    <s v="Donna Philippot"/>
    <m/>
    <x v="0"/>
  </r>
  <r>
    <d v="2025-08-26T00:00:00"/>
    <x v="76"/>
    <x v="1"/>
    <n v="1"/>
    <s v="Square"/>
    <n v="20"/>
    <s v="Kelsey Boesch"/>
    <m/>
    <x v="0"/>
  </r>
  <r>
    <d v="2025-08-26T00:00:00"/>
    <x v="76"/>
    <x v="1"/>
    <n v="1"/>
    <s v="Square"/>
    <n v="20"/>
    <s v="Lindsey Turk"/>
    <m/>
    <x v="0"/>
  </r>
  <r>
    <d v="2025-08-26T00:00:00"/>
    <x v="24"/>
    <x v="1"/>
    <n v="1"/>
    <s v="Square"/>
    <n v="20"/>
    <s v="Daniel Watts"/>
    <m/>
    <x v="0"/>
  </r>
  <r>
    <d v="2025-08-26T00:00:00"/>
    <x v="81"/>
    <x v="1"/>
    <n v="1"/>
    <s v="Square"/>
    <n v="20"/>
    <s v="Breanna Baker"/>
    <m/>
    <x v="0"/>
  </r>
  <r>
    <d v="2025-08-26T00:00:00"/>
    <x v="29"/>
    <x v="1"/>
    <n v="5"/>
    <s v="Square"/>
    <n v="100"/>
    <s v="Christina Merhy"/>
    <m/>
    <x v="0"/>
  </r>
  <r>
    <d v="2025-08-26T00:00:00"/>
    <x v="75"/>
    <x v="1"/>
    <n v="1"/>
    <s v="Square"/>
    <n v="20"/>
    <s v="Donna Philippot"/>
    <m/>
    <x v="0"/>
  </r>
  <r>
    <d v="2025-08-26T00:00:00"/>
    <x v="75"/>
    <x v="1"/>
    <n v="1"/>
    <s v="Square"/>
    <n v="20"/>
    <s v="Ginew Corbine"/>
    <m/>
    <x v="0"/>
  </r>
  <r>
    <d v="2025-08-27T00:00:00"/>
    <x v="66"/>
    <x v="1"/>
    <n v="1"/>
    <s v="Square"/>
    <n v="20"/>
    <s v="Paul Spilde"/>
    <m/>
    <x v="0"/>
  </r>
  <r>
    <d v="2025-08-27T00:00:00"/>
    <x v="76"/>
    <x v="1"/>
    <n v="1"/>
    <s v="Square"/>
    <n v="20"/>
    <s v="Ndidi Marie"/>
    <m/>
    <x v="0"/>
  </r>
  <r>
    <d v="2025-08-27T00:00:00"/>
    <x v="76"/>
    <x v="1"/>
    <n v="1"/>
    <s v="Square"/>
    <n v="20"/>
    <s v="Nicole Schachtman"/>
    <m/>
    <x v="0"/>
  </r>
  <r>
    <d v="2025-08-27T00:00:00"/>
    <x v="82"/>
    <x v="1"/>
    <n v="15"/>
    <s v="Square"/>
    <n v="300"/>
    <s v="Andrew Higgins"/>
    <m/>
    <x v="0"/>
  </r>
  <r>
    <d v="2025-08-27T00:00:00"/>
    <x v="75"/>
    <x v="1"/>
    <n v="1"/>
    <s v="Square"/>
    <n v="20"/>
    <s v="Ndidi Marie"/>
    <m/>
    <x v="0"/>
  </r>
  <r>
    <d v="2025-08-27T00:00:00"/>
    <x v="75"/>
    <x v="1"/>
    <n v="1"/>
    <s v="Square"/>
    <n v="20"/>
    <s v="Nicole Schachtman"/>
    <m/>
    <x v="0"/>
  </r>
  <r>
    <d v="2025-08-27T00:00:00"/>
    <x v="31"/>
    <x v="1"/>
    <n v="2"/>
    <s v="Cash"/>
    <n v="40"/>
    <m/>
    <m/>
    <x v="0"/>
  </r>
  <r>
    <d v="2025-08-27T00:00:00"/>
    <x v="3"/>
    <x v="1"/>
    <n v="3"/>
    <s v="Cash"/>
    <n v="60"/>
    <m/>
    <m/>
    <x v="0"/>
  </r>
  <r>
    <d v="2025-08-27T00:00:00"/>
    <x v="26"/>
    <x v="1"/>
    <n v="8"/>
    <s v="Cash"/>
    <n v="160"/>
    <m/>
    <m/>
    <x v="0"/>
  </r>
  <r>
    <d v="2025-08-27T00:00:00"/>
    <x v="21"/>
    <x v="1"/>
    <n v="6"/>
    <s v="Cash"/>
    <n v="120"/>
    <m/>
    <m/>
    <x v="0"/>
  </r>
  <r>
    <d v="2025-08-27T00:00:00"/>
    <x v="20"/>
    <x v="1"/>
    <n v="3"/>
    <s v="Cash"/>
    <n v="60"/>
    <m/>
    <m/>
    <x v="0"/>
  </r>
  <r>
    <d v="2025-08-27T00:00:00"/>
    <x v="70"/>
    <x v="1"/>
    <n v="20"/>
    <s v="Cash"/>
    <n v="400"/>
    <m/>
    <m/>
    <x v="0"/>
  </r>
  <r>
    <d v="2025-08-27T00:00:00"/>
    <x v="74"/>
    <x v="1"/>
    <n v="4"/>
    <s v="Cash"/>
    <n v="80"/>
    <m/>
    <m/>
    <x v="0"/>
  </r>
  <r>
    <d v="2025-08-27T00:00:00"/>
    <x v="19"/>
    <x v="1"/>
    <n v="2"/>
    <s v="Cash"/>
    <n v="40"/>
    <m/>
    <m/>
    <x v="0"/>
  </r>
  <r>
    <d v="2025-08-27T00:00:00"/>
    <x v="58"/>
    <x v="1"/>
    <n v="4"/>
    <s v="Cash"/>
    <n v="80"/>
    <m/>
    <m/>
    <x v="0"/>
  </r>
  <r>
    <d v="2025-08-27T00:00:00"/>
    <x v="1"/>
    <x v="1"/>
    <n v="1"/>
    <s v="Cash"/>
    <n v="20"/>
    <m/>
    <m/>
    <x v="0"/>
  </r>
  <r>
    <d v="2025-08-27T00:00:00"/>
    <x v="77"/>
    <x v="1"/>
    <n v="14"/>
    <s v="Cash"/>
    <n v="280"/>
    <m/>
    <m/>
    <x v="0"/>
  </r>
  <r>
    <d v="2025-08-27T00:00:00"/>
    <x v="72"/>
    <x v="1"/>
    <n v="8"/>
    <s v="Cash"/>
    <n v="160"/>
    <m/>
    <m/>
    <x v="0"/>
  </r>
  <r>
    <d v="2025-08-27T00:00:00"/>
    <x v="83"/>
    <x v="1"/>
    <n v="15"/>
    <s v="Square"/>
    <n v="300"/>
    <m/>
    <m/>
    <x v="0"/>
  </r>
  <r>
    <d v="2025-08-12T00:00:00"/>
    <x v="76"/>
    <x v="1"/>
    <n v="12"/>
    <s v="Cash"/>
    <n v="240"/>
    <m/>
    <m/>
    <x v="0"/>
  </r>
  <r>
    <d v="2025-08-26T00:00:00"/>
    <x v="24"/>
    <x v="1"/>
    <n v="14"/>
    <s v="Cash"/>
    <n v="280"/>
    <m/>
    <m/>
    <x v="0"/>
  </r>
  <r>
    <d v="2025-08-26T00:00:00"/>
    <x v="24"/>
    <x v="0"/>
    <n v="1"/>
    <s v="Cash"/>
    <n v="2"/>
    <m/>
    <m/>
    <x v="0"/>
  </r>
  <r>
    <d v="2025-08-28T00:00:00"/>
    <x v="60"/>
    <x v="1"/>
    <n v="5"/>
    <s v="Cash"/>
    <n v="100"/>
    <m/>
    <m/>
    <x v="0"/>
  </r>
  <r>
    <d v="2025-08-29T00:00:00"/>
    <x v="76"/>
    <x v="1"/>
    <n v="1"/>
    <s v="Square"/>
    <n v="20"/>
    <s v="Kim Nguyen"/>
    <s v=" 1 x To be delivered (I need a card)"/>
    <x v="0"/>
  </r>
  <r>
    <d v="2025-08-29T00:00:00"/>
    <x v="76"/>
    <x v="1"/>
    <n v="1"/>
    <s v="Square"/>
    <n v="20"/>
    <s v="Chauncee Hollingsworth"/>
    <s v=" 1 x To be delivered (I need a card)"/>
    <x v="0"/>
  </r>
  <r>
    <d v="2025-08-29T00:00:00"/>
    <x v="75"/>
    <x v="1"/>
    <n v="1"/>
    <s v="Square"/>
    <n v="20"/>
    <s v="Chauncee Hollingsworth"/>
    <s v=" 1 x To be delivered (I need a card)"/>
    <x v="0"/>
  </r>
  <r>
    <m/>
    <x v="84"/>
    <x v="2"/>
    <m/>
    <m/>
    <m/>
    <m/>
    <m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54DA14-69EF-4AFA-8EE6-E371EA244703}" name="PivotTable3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Year">
  <location ref="H6:I13" firstHeaderRow="1" firstDataRow="1" firstDataCol="1"/>
  <pivotFields count="15">
    <pivotField axis="axisRow" showAll="0" sortType="descending">
      <items count="8">
        <item x="2"/>
        <item x="3"/>
        <item x="0"/>
        <item x="1"/>
        <item x="4"/>
        <item x="5"/>
        <item h="1"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</pivotFields>
  <rowFields count="1">
    <field x="0"/>
  </rowFields>
  <rowItems count="7">
    <i>
      <x v="3"/>
    </i>
    <i>
      <x v="2"/>
    </i>
    <i>
      <x/>
    </i>
    <i>
      <x v="1"/>
    </i>
    <i>
      <x v="5"/>
    </i>
    <i>
      <x v="4"/>
    </i>
    <i t="grand">
      <x/>
    </i>
  </rowItems>
  <colItems count="1">
    <i/>
  </colItems>
  <dataFields count="1">
    <dataField name="Avg of Cards Sold" fld="9" subtotal="average" baseField="0" baseItem="0" numFmtId="1"/>
  </dataFields>
  <formats count="15">
    <format dxfId="93">
      <pivotArea outline="0" collapsedLevelsAreSubtotals="1" fieldPosition="0"/>
    </format>
    <format dxfId="92">
      <pivotArea field="0" type="button" dataOnly="0" labelOnly="1" outline="0" axis="axisRow" fieldPosition="0"/>
    </format>
    <format dxfId="91">
      <pivotArea dataOnly="0" labelOnly="1" outline="0" axis="axisValues" fieldPosition="0"/>
    </format>
    <format dxfId="90">
      <pivotArea grandRow="1" outline="0" collapsedLevelsAreSubtotals="1" fieldPosition="0"/>
    </format>
    <format dxfId="89">
      <pivotArea dataOnly="0" labelOnly="1" grandRow="1" outline="0" fieldPosition="0"/>
    </format>
    <format dxfId="88">
      <pivotArea grandRow="1" outline="0" collapsedLevelsAreSubtotals="1" fieldPosition="0"/>
    </format>
    <format dxfId="87">
      <pivotArea dataOnly="0" labelOnly="1" grandRow="1" outline="0" fieldPosition="0"/>
    </format>
    <format dxfId="86">
      <pivotArea field="0" type="button" dataOnly="0" labelOnly="1" outline="0" axis="axisRow" fieldPosition="0"/>
    </format>
    <format dxfId="85">
      <pivotArea dataOnly="0" labelOnly="1" outline="0" axis="axisValues" fieldPosition="0"/>
    </format>
    <format dxfId="84">
      <pivotArea type="all" dataOnly="0" outline="0" fieldPosition="0"/>
    </format>
    <format dxfId="83">
      <pivotArea outline="0" collapsedLevelsAreSubtotals="1" fieldPosition="0"/>
    </format>
    <format dxfId="82">
      <pivotArea field="0" type="button" dataOnly="0" labelOnly="1" outline="0" axis="axisRow" fieldPosition="0"/>
    </format>
    <format dxfId="81">
      <pivotArea dataOnly="0" labelOnly="1" fieldPosition="0">
        <references count="1">
          <reference field="0" count="0"/>
        </references>
      </pivotArea>
    </format>
    <format dxfId="80">
      <pivotArea dataOnly="0" labelOnly="1" grandRow="1" outline="0" fieldPosition="0"/>
    </format>
    <format dxfId="79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A405CB-3C22-4E0B-8F72-77B5B50ED149}" name="PivotTable2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6:F14" firstHeaderRow="1" firstDataRow="1" firstDataCol="1"/>
  <pivotFields count="15">
    <pivotField showAll="0"/>
    <pivotField showAll="0"/>
    <pivotField showAll="0"/>
    <pivotField showAll="0"/>
    <pivotField axis="axisRow" showAll="0" sortType="descending">
      <items count="17">
        <item x="7"/>
        <item m="1" x="11"/>
        <item m="1" x="13"/>
        <item m="1" x="12"/>
        <item m="1" x="15"/>
        <item m="1" x="14"/>
        <item x="5"/>
        <item x="6"/>
        <item x="1"/>
        <item h="1" x="4"/>
        <item x="0"/>
        <item x="3"/>
        <item m="1" x="8"/>
        <item m="1" x="10"/>
        <item m="1" x="9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</pivotFields>
  <rowFields count="1">
    <field x="4"/>
  </rowFields>
  <rowItems count="8">
    <i>
      <x v="11"/>
    </i>
    <i>
      <x v="15"/>
    </i>
    <i>
      <x v="8"/>
    </i>
    <i>
      <x v="10"/>
    </i>
    <i>
      <x v="6"/>
    </i>
    <i>
      <x v="7"/>
    </i>
    <i>
      <x/>
    </i>
    <i t="grand">
      <x/>
    </i>
  </rowItems>
  <colItems count="1">
    <i/>
  </colItems>
  <dataFields count="1">
    <dataField name="Avg Cards Sold" fld="9" subtotal="average" baseField="4" baseItem="0" numFmtId="1"/>
  </dataFields>
  <formats count="15">
    <format dxfId="108">
      <pivotArea field="4" type="button" dataOnly="0" labelOnly="1" outline="0" axis="axisRow" fieldPosition="0"/>
    </format>
    <format dxfId="107">
      <pivotArea dataOnly="0" labelOnly="1" outline="0" axis="axisValues" fieldPosition="0"/>
    </format>
    <format dxfId="106">
      <pivotArea field="4" type="button" dataOnly="0" labelOnly="1" outline="0" axis="axisRow" fieldPosition="0"/>
    </format>
    <format dxfId="105">
      <pivotArea dataOnly="0" labelOnly="1" outline="0" axis="axisValues" fieldPosition="0"/>
    </format>
    <format dxfId="104">
      <pivotArea grandRow="1" outline="0" collapsedLevelsAreSubtotals="1" fieldPosition="0"/>
    </format>
    <format dxfId="103">
      <pivotArea dataOnly="0" labelOnly="1" grandRow="1" outline="0" fieldPosition="0"/>
    </format>
    <format dxfId="102">
      <pivotArea grandRow="1" outline="0" collapsedLevelsAreSubtotals="1" fieldPosition="0"/>
    </format>
    <format dxfId="101">
      <pivotArea dataOnly="0" labelOnly="1" grandRow="1" outline="0" fieldPosition="0"/>
    </format>
    <format dxfId="100">
      <pivotArea type="all" dataOnly="0" outline="0" fieldPosition="0"/>
    </format>
    <format dxfId="99">
      <pivotArea outline="0" collapsedLevelsAreSubtotals="1" fieldPosition="0"/>
    </format>
    <format dxfId="98">
      <pivotArea field="4" type="button" dataOnly="0" labelOnly="1" outline="0" axis="axisRow" fieldPosition="0"/>
    </format>
    <format dxfId="97">
      <pivotArea dataOnly="0" labelOnly="1" fieldPosition="0">
        <references count="1">
          <reference field="4" count="0"/>
        </references>
      </pivotArea>
    </format>
    <format dxfId="96">
      <pivotArea dataOnly="0" labelOnly="1" grandRow="1" outline="0" fieldPosition="0"/>
    </format>
    <format dxfId="95">
      <pivotArea dataOnly="0" labelOnly="1" outline="0" axis="axisValues" fieldPosition="0"/>
    </format>
    <format dxfId="9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6D07DF-8299-42DE-A15B-165196F23BE2}" name="PivotTable1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Player Name">
  <location ref="B6:C28" firstHeaderRow="1" firstDataRow="1" firstDataCol="1"/>
  <pivotFields count="15">
    <pivotField showAll="0"/>
    <pivotField showAll="0"/>
    <pivotField showAll="0"/>
    <pivotField axis="axisRow" showAll="0" measureFilter="1" sortType="descending">
      <items count="146">
        <item m="1" x="127"/>
        <item m="1" x="144"/>
        <item x="46"/>
        <item x="55"/>
        <item x="10"/>
        <item x="24"/>
        <item x="9"/>
        <item x="32"/>
        <item x="66"/>
        <item x="68"/>
        <item m="1" x="129"/>
        <item m="1" x="126"/>
        <item x="4"/>
        <item x="93"/>
        <item x="38"/>
        <item x="90"/>
        <item x="45"/>
        <item x="7"/>
        <item x="69"/>
        <item m="1" x="142"/>
        <item x="31"/>
        <item x="27"/>
        <item x="48"/>
        <item x="77"/>
        <item x="80"/>
        <item x="102"/>
        <item m="1" x="121"/>
        <item x="104"/>
        <item x="105"/>
        <item m="1" x="120"/>
        <item x="108"/>
        <item x="34"/>
        <item x="35"/>
        <item x="18"/>
        <item x="94"/>
        <item x="25"/>
        <item x="0"/>
        <item x="1"/>
        <item x="95"/>
        <item x="16"/>
        <item x="62"/>
        <item x="91"/>
        <item x="41"/>
        <item x="96"/>
        <item x="11"/>
        <item x="44"/>
        <item m="1" x="125"/>
        <item x="43"/>
        <item x="13"/>
        <item x="84"/>
        <item x="59"/>
        <item x="107"/>
        <item x="36"/>
        <item x="14"/>
        <item x="101"/>
        <item x="15"/>
        <item x="52"/>
        <item x="70"/>
        <item x="78"/>
        <item x="47"/>
        <item x="98"/>
        <item m="1" x="135"/>
        <item x="42"/>
        <item x="26"/>
        <item x="63"/>
        <item m="1" x="130"/>
        <item m="1" x="131"/>
        <item x="67"/>
        <item m="1" x="128"/>
        <item x="17"/>
        <item x="75"/>
        <item x="87"/>
        <item x="83"/>
        <item x="99"/>
        <item x="85"/>
        <item x="100"/>
        <item x="54"/>
        <item m="1" x="139"/>
        <item m="1" x="137"/>
        <item m="1" x="138"/>
        <item x="19"/>
        <item x="57"/>
        <item x="61"/>
        <item m="1" x="143"/>
        <item m="1" x="140"/>
        <item m="1" x="117"/>
        <item m="1" x="136"/>
        <item x="58"/>
        <item x="40"/>
        <item x="51"/>
        <item x="76"/>
        <item x="79"/>
        <item x="21"/>
        <item x="60"/>
        <item x="5"/>
        <item x="49"/>
        <item x="29"/>
        <item m="1" x="133"/>
        <item x="2"/>
        <item x="86"/>
        <item x="53"/>
        <item m="1" x="141"/>
        <item x="113"/>
        <item x="112"/>
        <item m="1" x="119"/>
        <item x="73"/>
        <item x="64"/>
        <item x="81"/>
        <item x="88"/>
        <item m="1" x="134"/>
        <item x="72"/>
        <item x="82"/>
        <item x="37"/>
        <item x="39"/>
        <item x="20"/>
        <item x="74"/>
        <item x="3"/>
        <item m="1" x="132"/>
        <item x="65"/>
        <item x="8"/>
        <item x="116"/>
        <item x="71"/>
        <item x="30"/>
        <item x="6"/>
        <item x="12"/>
        <item x="22"/>
        <item x="23"/>
        <item x="33"/>
        <item x="56"/>
        <item x="89"/>
        <item x="97"/>
        <item x="50"/>
        <item m="1" x="122"/>
        <item m="1" x="123"/>
        <item m="1" x="124"/>
        <item x="92"/>
        <item m="1" x="118"/>
        <item x="103"/>
        <item x="106"/>
        <item x="28"/>
        <item x="109"/>
        <item x="110"/>
        <item x="111"/>
        <item x="114"/>
        <item x="11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</pivotFields>
  <rowFields count="1">
    <field x="3"/>
  </rowFields>
  <rowItems count="22">
    <i>
      <x v="67"/>
    </i>
    <i>
      <x v="93"/>
    </i>
    <i>
      <x v="90"/>
    </i>
    <i>
      <x v="94"/>
    </i>
    <i>
      <x v="8"/>
    </i>
    <i>
      <x v="59"/>
    </i>
    <i>
      <x v="44"/>
    </i>
    <i>
      <x v="116"/>
    </i>
    <i>
      <x v="6"/>
    </i>
    <i>
      <x v="35"/>
    </i>
    <i>
      <x v="2"/>
    </i>
    <i>
      <x v="14"/>
    </i>
    <i>
      <x v="4"/>
    </i>
    <i>
      <x v="34"/>
    </i>
    <i>
      <x v="22"/>
    </i>
    <i>
      <x v="42"/>
    </i>
    <i>
      <x v="17"/>
    </i>
    <i>
      <x v="9"/>
    </i>
    <i>
      <x v="41"/>
    </i>
    <i>
      <x v="73"/>
    </i>
    <i>
      <x v="49"/>
    </i>
    <i t="grand">
      <x/>
    </i>
  </rowItems>
  <colItems count="1">
    <i/>
  </colItems>
  <dataFields count="1">
    <dataField name="Cards Sold" fld="9" baseField="0" baseItem="0"/>
  </dataFields>
  <formats count="16">
    <format dxfId="124">
      <pivotArea field="3" type="button" dataOnly="0" labelOnly="1" outline="0" axis="axisRow" fieldPosition="0"/>
    </format>
    <format dxfId="123">
      <pivotArea dataOnly="0" labelOnly="1" outline="0" axis="axisValues" fieldPosition="0"/>
    </format>
    <format dxfId="122">
      <pivotArea field="3" type="button" dataOnly="0" labelOnly="1" outline="0" axis="axisRow" fieldPosition="0"/>
    </format>
    <format dxfId="121">
      <pivotArea dataOnly="0" labelOnly="1" outline="0" axis="axisValues" fieldPosition="0"/>
    </format>
    <format dxfId="120">
      <pivotArea field="3" type="button" dataOnly="0" labelOnly="1" outline="0" axis="axisRow" fieldPosition="0"/>
    </format>
    <format dxfId="119">
      <pivotArea dataOnly="0" labelOnly="1" outline="0" axis="axisValues" fieldPosition="0"/>
    </format>
    <format dxfId="118">
      <pivotArea grandRow="1" outline="0" collapsedLevelsAreSubtotals="1" fieldPosition="0"/>
    </format>
    <format dxfId="117">
      <pivotArea dataOnly="0" labelOnly="1" grandRow="1" outline="0" fieldPosition="0"/>
    </format>
    <format dxfId="116">
      <pivotArea grandRow="1" outline="0" collapsedLevelsAreSubtotals="1" fieldPosition="0"/>
    </format>
    <format dxfId="115">
      <pivotArea dataOnly="0" labelOnly="1" grandRow="1" outline="0" fieldPosition="0"/>
    </format>
    <format dxfId="114">
      <pivotArea type="all" dataOnly="0" outline="0" fieldPosition="0"/>
    </format>
    <format dxfId="113">
      <pivotArea outline="0" collapsedLevelsAreSubtotals="1" fieldPosition="0"/>
    </format>
    <format dxfId="112">
      <pivotArea field="3" type="button" dataOnly="0" labelOnly="1" outline="0" axis="axisRow" fieldPosition="0"/>
    </format>
    <format dxfId="111">
      <pivotArea dataOnly="0" labelOnly="1" fieldPosition="0">
        <references count="1">
          <reference field="3" count="20">
            <x v="2"/>
            <x v="4"/>
            <x v="8"/>
            <x v="14"/>
            <x v="17"/>
            <x v="22"/>
            <x v="35"/>
            <x v="37"/>
            <x v="42"/>
            <x v="44"/>
            <x v="49"/>
            <x v="59"/>
            <x v="63"/>
            <x v="67"/>
            <x v="73"/>
            <x v="74"/>
            <x v="90"/>
            <x v="93"/>
            <x v="113"/>
            <x v="115"/>
          </reference>
        </references>
      </pivotArea>
    </format>
    <format dxfId="110">
      <pivotArea dataOnly="0" labelOnly="1" grandRow="1" outline="0" fieldPosition="0"/>
    </format>
    <format dxfId="109">
      <pivotArea dataOnly="0" labelOnly="1" outline="0" axis="axisValues" fieldPosition="0"/>
    </format>
  </formats>
  <pivotTableStyleInfo name="PivotStyleLight16" showRowHeaders="1" showColHeaders="1" showRowStripes="0" showColStripes="0" showLastColumn="1"/>
  <filters count="1">
    <filter fld="3" type="count" evalOrder="-1" id="1" iMeasureFld="0">
      <autoFilter ref="A1">
        <filterColumn colId="0">
          <top10 val="20" filterVal="2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054052-546D-4A9F-A5C6-807911338F5B}" name="PivotTable3" cacheId="1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A3:G91" firstHeaderRow="1" firstDataRow="4" firstDataCol="1"/>
  <pivotFields count="7">
    <pivotField showAll="0"/>
    <pivotField axis="axisRow" showAll="0">
      <items count="110">
        <item m="1" x="91"/>
        <item x="0"/>
        <item x="1"/>
        <item x="2"/>
        <item x="3"/>
        <item x="4"/>
        <item x="5"/>
        <item m="1" x="103"/>
        <item x="6"/>
        <item x="7"/>
        <item x="37"/>
        <item x="8"/>
        <item x="44"/>
        <item m="1" x="96"/>
        <item x="9"/>
        <item x="38"/>
        <item x="10"/>
        <item x="11"/>
        <item x="12"/>
        <item x="13"/>
        <item x="14"/>
        <item x="15"/>
        <item x="39"/>
        <item x="40"/>
        <item x="16"/>
        <item x="17"/>
        <item x="18"/>
        <item x="19"/>
        <item x="20"/>
        <item x="21"/>
        <item x="22"/>
        <item x="45"/>
        <item x="23"/>
        <item x="46"/>
        <item x="41"/>
        <item x="24"/>
        <item m="1" x="93"/>
        <item x="47"/>
        <item x="48"/>
        <item x="49"/>
        <item x="50"/>
        <item x="25"/>
        <item x="51"/>
        <item x="26"/>
        <item x="27"/>
        <item x="28"/>
        <item m="1" x="108"/>
        <item x="29"/>
        <item x="52"/>
        <item x="30"/>
        <item x="31"/>
        <item x="43"/>
        <item x="32"/>
        <item x="33"/>
        <item x="34"/>
        <item x="35"/>
        <item x="36"/>
        <item x="84"/>
        <item m="1" x="107"/>
        <item m="1" x="94"/>
        <item x="42"/>
        <item x="56"/>
        <item m="1" x="105"/>
        <item x="54"/>
        <item m="1" x="104"/>
        <item m="1" x="106"/>
        <item x="55"/>
        <item m="1" x="101"/>
        <item m="1" x="85"/>
        <item m="1" x="102"/>
        <item m="1" x="90"/>
        <item x="59"/>
        <item m="1" x="99"/>
        <item m="1" x="100"/>
        <item x="62"/>
        <item m="1" x="98"/>
        <item x="63"/>
        <item m="1" x="97"/>
        <item x="61"/>
        <item x="64"/>
        <item x="65"/>
        <item m="1" x="95"/>
        <item x="66"/>
        <item x="67"/>
        <item x="58"/>
        <item x="57"/>
        <item x="53"/>
        <item x="68"/>
        <item m="1" x="92"/>
        <item x="70"/>
        <item m="1" x="89"/>
        <item x="71"/>
        <item x="72"/>
        <item m="1" x="88"/>
        <item x="73"/>
        <item x="69"/>
        <item x="74"/>
        <item x="75"/>
        <item x="76"/>
        <item x="77"/>
        <item x="78"/>
        <item x="79"/>
        <item x="81"/>
        <item x="80"/>
        <item m="1" x="86"/>
        <item m="1" x="87"/>
        <item x="82"/>
        <item x="83"/>
        <item x="60"/>
        <item t="default"/>
      </items>
    </pivotField>
    <pivotField axis="axisCol" showAll="0">
      <items count="6">
        <item x="1"/>
        <item m="1" x="4"/>
        <item x="0"/>
        <item m="1" x="3"/>
        <item x="2"/>
        <item t="default"/>
      </items>
    </pivotField>
    <pivotField dataField="1" showAll="0"/>
    <pivotField showAll="0"/>
    <pivotField dataField="1" showAll="0"/>
    <pivotField axis="axisCol" showAll="0">
      <items count="4">
        <item n="Club Card" sd="0" x="2"/>
        <item n="Donation" sd="0" x="1"/>
        <item h="1" x="0"/>
        <item t="default"/>
      </items>
    </pivotField>
  </pivotFields>
  <rowFields count="1">
    <field x="1"/>
  </rowFields>
  <rowItems count="85"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60"/>
    </i>
    <i>
      <x v="61"/>
    </i>
    <i>
      <x v="63"/>
    </i>
    <i>
      <x v="66"/>
    </i>
    <i>
      <x v="71"/>
    </i>
    <i>
      <x v="74"/>
    </i>
    <i>
      <x v="76"/>
    </i>
    <i>
      <x v="78"/>
    </i>
    <i>
      <x v="79"/>
    </i>
    <i>
      <x v="80"/>
    </i>
    <i>
      <x v="82"/>
    </i>
    <i>
      <x v="83"/>
    </i>
    <i>
      <x v="84"/>
    </i>
    <i>
      <x v="85"/>
    </i>
    <i>
      <x v="86"/>
    </i>
    <i>
      <x v="87"/>
    </i>
    <i>
      <x v="89"/>
    </i>
    <i>
      <x v="91"/>
    </i>
    <i>
      <x v="92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6"/>
    </i>
    <i>
      <x v="107"/>
    </i>
    <i>
      <x v="108"/>
    </i>
    <i t="grand">
      <x/>
    </i>
  </rowItems>
  <colFields count="3">
    <field x="6"/>
    <field x="2"/>
    <field x="-2"/>
  </colFields>
  <colItems count="6">
    <i>
      <x/>
      <x v="1048832"/>
      <x/>
    </i>
    <i r="2" i="1">
      <x v="1"/>
    </i>
    <i>
      <x v="1"/>
      <x v="1048832"/>
      <x/>
    </i>
    <i r="2" i="1">
      <x v="1"/>
    </i>
    <i t="grand">
      <x/>
    </i>
    <i t="grand" i="1">
      <x/>
    </i>
  </colItems>
  <dataFields count="2">
    <dataField name="#" fld="3" baseField="0" baseItem="0"/>
    <dataField name="$" fld="5" baseField="1" baseItem="0"/>
  </dataFields>
  <formats count="11">
    <format dxfId="78">
      <pivotArea outline="0" collapsedLevelsAreSubtotals="1" fieldPosition="0">
        <references count="3">
          <reference field="4294967294" count="1" selected="0">
            <x v="1"/>
          </reference>
          <reference field="2" count="1" selected="0">
            <x v="1048832"/>
          </reference>
          <reference field="6" count="1" selected="0">
            <x v="0"/>
          </reference>
        </references>
      </pivotArea>
    </format>
    <format dxfId="77">
      <pivotArea field="2" type="button" dataOnly="0" labelOnly="1" outline="0" axis="axisCol" fieldPosition="1"/>
    </format>
    <format dxfId="76">
      <pivotArea dataOnly="0" labelOnly="1" fieldPosition="0">
        <references count="1">
          <reference field="6" count="1">
            <x v="0"/>
          </reference>
        </references>
      </pivotArea>
    </format>
    <format dxfId="75">
      <pivotArea outline="0" collapsedLevelsAreSubtotals="1" fieldPosition="0">
        <references count="3">
          <reference field="4294967294" count="1" selected="0">
            <x v="0"/>
          </reference>
          <reference field="2" count="1" selected="0">
            <x v="1048832"/>
          </reference>
          <reference field="6" count="1" selected="0">
            <x v="1"/>
          </reference>
        </references>
      </pivotArea>
    </format>
    <format dxfId="74">
      <pivotArea field="-2" type="button" dataOnly="0" labelOnly="1" outline="0" axis="axisCol" fieldPosition="2"/>
    </format>
    <format dxfId="73">
      <pivotArea outline="0" collapsedLevelsAreSubtotals="1" fieldPosition="0">
        <references count="3">
          <reference field="4294967294" count="1" selected="0">
            <x v="1"/>
          </reference>
          <reference field="2" count="1" selected="0">
            <x v="1048832"/>
          </reference>
          <reference field="6" count="1" selected="0">
            <x v="1"/>
          </reference>
        </references>
      </pivotArea>
    </format>
    <format dxfId="72">
      <pivotArea type="topRight" dataOnly="0" labelOnly="1" outline="0" fieldPosition="0"/>
    </format>
    <format dxfId="71">
      <pivotArea dataOnly="0" labelOnly="1" fieldPosition="0">
        <references count="1">
          <reference field="6" count="1">
            <x v="1"/>
          </reference>
        </references>
      </pivotArea>
    </format>
    <format dxfId="70">
      <pivotArea dataOnly="0" labelOnly="1" fieldPosition="0">
        <references count="2">
          <reference field="2" count="1">
            <x v="1048832"/>
          </reference>
          <reference field="6" count="1" selected="0">
            <x v="0"/>
          </reference>
        </references>
      </pivotArea>
    </format>
    <format dxfId="69">
      <pivotArea dataOnly="0" labelOnly="1" outline="0" fieldPosition="0">
        <references count="2">
          <reference field="4294967294" count="1">
            <x v="1"/>
          </reference>
          <reference field="6" count="1" selected="0">
            <x v="1"/>
          </reference>
        </references>
      </pivotArea>
    </format>
    <format dxfId="68">
      <pivotArea field="6" grandCol="1" outline="0" collapsedLevelsAreSubtotals="1" axis="axisCol" fieldPosition="0">
        <references count="1">
          <reference field="4294967294" count="1" selected="0">
            <x v="1"/>
          </reference>
        </references>
      </pivotArea>
    </format>
  </formats>
  <chartFormats count="4">
    <chartFormat chart="2" format="0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1048832"/>
          </reference>
          <reference field="6" count="1" selected="0">
            <x v="0"/>
          </reference>
        </references>
      </pivotArea>
    </chartFormat>
    <chartFormat chart="2" format="1" series="1">
      <pivotArea type="data" outline="0" fieldPosition="0">
        <references count="3">
          <reference field="4294967294" count="1" selected="0">
            <x v="1"/>
          </reference>
          <reference field="2" count="1" selected="0">
            <x v="1048832"/>
          </reference>
          <reference field="6" count="1" selected="0">
            <x v="0"/>
          </reference>
        </references>
      </pivotArea>
    </chartFormat>
    <chartFormat chart="2" format="2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1048832"/>
          </reference>
          <reference field="6" count="1" selected="0">
            <x v="1"/>
          </reference>
        </references>
      </pivotArea>
    </chartFormat>
    <chartFormat chart="2" format="3" series="1">
      <pivotArea type="data" outline="0" fieldPosition="0">
        <references count="3">
          <reference field="4294967294" count="1" selected="0">
            <x v="1"/>
          </reference>
          <reference field="2" count="1" selected="0">
            <x v="1048832"/>
          </reference>
          <reference field="6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CC71AF-7E54-4FAE-9439-EE7E25B22EF2}" name="PivotTable1" cacheId="2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F90" firstHeaderRow="1" firstDataRow="3" firstDataCol="1"/>
  <pivotFields count="9">
    <pivotField showAll="0"/>
    <pivotField axis="axisRow" showAll="0">
      <items count="96">
        <item m="1" x="91"/>
        <item x="0"/>
        <item x="1"/>
        <item x="2"/>
        <item x="55"/>
        <item x="3"/>
        <item x="4"/>
        <item x="62"/>
        <item x="5"/>
        <item x="6"/>
        <item x="7"/>
        <item x="37"/>
        <item x="8"/>
        <item x="54"/>
        <item x="44"/>
        <item x="61"/>
        <item m="1" x="90"/>
        <item x="9"/>
        <item x="38"/>
        <item x="10"/>
        <item x="11"/>
        <item x="42"/>
        <item x="12"/>
        <item x="13"/>
        <item x="14"/>
        <item x="15"/>
        <item x="39"/>
        <item x="40"/>
        <item x="59"/>
        <item x="16"/>
        <item x="17"/>
        <item x="18"/>
        <item x="19"/>
        <item x="20"/>
        <item x="21"/>
        <item x="22"/>
        <item x="63"/>
        <item x="45"/>
        <item x="23"/>
        <item x="46"/>
        <item x="41"/>
        <item x="24"/>
        <item m="1" x="92"/>
        <item x="47"/>
        <item x="48"/>
        <item x="49"/>
        <item x="50"/>
        <item m="1" x="93"/>
        <item x="25"/>
        <item x="51"/>
        <item x="26"/>
        <item x="27"/>
        <item x="28"/>
        <item x="29"/>
        <item x="52"/>
        <item x="30"/>
        <item x="31"/>
        <item x="43"/>
        <item x="56"/>
        <item m="1" x="85"/>
        <item x="32"/>
        <item x="33"/>
        <item x="34"/>
        <item x="35"/>
        <item x="36"/>
        <item x="84"/>
        <item x="64"/>
        <item m="1" x="94"/>
        <item x="65"/>
        <item x="66"/>
        <item x="67"/>
        <item x="58"/>
        <item x="57"/>
        <item x="53"/>
        <item x="68"/>
        <item x="70"/>
        <item m="1" x="89"/>
        <item x="71"/>
        <item x="72"/>
        <item m="1" x="88"/>
        <item x="73"/>
        <item x="69"/>
        <item x="74"/>
        <item x="75"/>
        <item x="76"/>
        <item x="77"/>
        <item x="78"/>
        <item x="79"/>
        <item x="81"/>
        <item x="80"/>
        <item m="1" x="86"/>
        <item m="1" x="87"/>
        <item x="82"/>
        <item x="83"/>
        <item x="60"/>
        <item t="default"/>
      </items>
    </pivotField>
    <pivotField axis="axisCol" showAll="0">
      <items count="4">
        <item x="1"/>
        <item h="1" x="0"/>
        <item h="1" x="2"/>
        <item t="default"/>
      </items>
    </pivotField>
    <pivotField dataField="1" showAll="0"/>
    <pivotField showAll="0"/>
    <pivotField showAll="0"/>
    <pivotField showAll="0"/>
    <pivotField showAll="0"/>
    <pivotField axis="axisCol" showAll="0">
      <items count="5">
        <item x="0"/>
        <item x="1"/>
        <item x="3"/>
        <item x="2"/>
        <item t="default"/>
      </items>
    </pivotField>
  </pivotFields>
  <rowFields count="1">
    <field x="1"/>
  </rowFields>
  <rowItems count="85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3"/>
    </i>
    <i>
      <x v="44"/>
    </i>
    <i>
      <x v="45"/>
    </i>
    <i>
      <x v="46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60"/>
    </i>
    <i>
      <x v="61"/>
    </i>
    <i>
      <x v="62"/>
    </i>
    <i>
      <x v="63"/>
    </i>
    <i>
      <x v="64"/>
    </i>
    <i>
      <x v="66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7"/>
    </i>
    <i>
      <x v="78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2"/>
    </i>
    <i>
      <x v="93"/>
    </i>
    <i>
      <x v="94"/>
    </i>
    <i t="grand">
      <x/>
    </i>
  </rowItems>
  <colFields count="2">
    <field x="2"/>
    <field x="8"/>
  </colFields>
  <colItems count="5">
    <i>
      <x/>
      <x/>
    </i>
    <i r="1">
      <x v="1"/>
    </i>
    <i r="1">
      <x v="3"/>
    </i>
    <i t="default">
      <x/>
    </i>
    <i t="grand">
      <x/>
    </i>
  </colItems>
  <dataFields count="1">
    <dataField name="Sum of Quantity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31BE7-5229-4D16-B01D-9CC2DC5DF1D1}">
  <dimension ref="A1:D7"/>
  <sheetViews>
    <sheetView workbookViewId="0">
      <selection activeCell="J19" sqref="J19"/>
    </sheetView>
  </sheetViews>
  <sheetFormatPr defaultColWidth="8.7265625" defaultRowHeight="23.5" x14ac:dyDescent="0.55000000000000004"/>
  <cols>
    <col min="1" max="1" width="16.1796875" style="8" bestFit="1" customWidth="1"/>
    <col min="2" max="2" width="15.453125" style="8" bestFit="1" customWidth="1"/>
    <col min="3" max="3" width="20.1796875" style="8" bestFit="1" customWidth="1"/>
    <col min="4" max="4" width="38.1796875" style="8" bestFit="1" customWidth="1"/>
    <col min="5" max="16384" width="8.7265625" style="8"/>
  </cols>
  <sheetData>
    <row r="1" spans="1:4" x14ac:dyDescent="0.55000000000000004">
      <c r="A1" s="6" t="s">
        <v>469</v>
      </c>
      <c r="B1" s="6" t="s">
        <v>520</v>
      </c>
      <c r="C1" s="7" t="s">
        <v>521</v>
      </c>
      <c r="D1" s="6" t="s">
        <v>522</v>
      </c>
    </row>
    <row r="2" spans="1:4" x14ac:dyDescent="0.55000000000000004">
      <c r="A2" s="9" t="s">
        <v>523</v>
      </c>
      <c r="B2" s="10">
        <v>300</v>
      </c>
      <c r="C2" s="11">
        <v>0</v>
      </c>
      <c r="D2" s="12"/>
    </row>
    <row r="3" spans="1:4" x14ac:dyDescent="0.55000000000000004">
      <c r="A3" s="13">
        <v>15</v>
      </c>
      <c r="B3" s="13" t="s">
        <v>524</v>
      </c>
      <c r="C3" s="11">
        <v>0</v>
      </c>
      <c r="D3" s="14"/>
    </row>
    <row r="4" spans="1:4" x14ac:dyDescent="0.55000000000000004">
      <c r="A4" s="13" t="s">
        <v>525</v>
      </c>
      <c r="B4" s="13" t="s">
        <v>524</v>
      </c>
      <c r="C4" s="11">
        <v>5</v>
      </c>
      <c r="D4" s="15" t="s">
        <v>526</v>
      </c>
    </row>
    <row r="5" spans="1:4" x14ac:dyDescent="0.55000000000000004">
      <c r="A5" s="13">
        <v>30</v>
      </c>
      <c r="B5" s="13" t="s">
        <v>524</v>
      </c>
      <c r="C5" s="11">
        <v>125</v>
      </c>
      <c r="D5" s="15" t="s">
        <v>527</v>
      </c>
    </row>
    <row r="6" spans="1:4" x14ac:dyDescent="0.55000000000000004">
      <c r="A6" s="13">
        <v>45</v>
      </c>
      <c r="B6" s="13" t="s">
        <v>524</v>
      </c>
      <c r="C6" s="11">
        <v>250</v>
      </c>
      <c r="D6" s="15" t="s">
        <v>528</v>
      </c>
    </row>
    <row r="7" spans="1:4" x14ac:dyDescent="0.55000000000000004">
      <c r="A7" s="13">
        <v>60</v>
      </c>
      <c r="B7" s="13" t="s">
        <v>524</v>
      </c>
      <c r="C7" s="11">
        <v>375</v>
      </c>
      <c r="D7" s="15" t="s">
        <v>529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CA687-514D-4CD1-B186-D31E5DBD6A19}">
  <dimension ref="A1:I128"/>
  <sheetViews>
    <sheetView zoomScale="90" zoomScaleNormal="90" workbookViewId="0">
      <selection activeCell="V7" sqref="V7"/>
    </sheetView>
  </sheetViews>
  <sheetFormatPr defaultColWidth="8.7265625" defaultRowHeight="14.5" x14ac:dyDescent="0.35"/>
  <cols>
    <col min="1" max="1" width="3.54296875" style="18" customWidth="1"/>
    <col min="2" max="2" width="20.1796875" style="18" bestFit="1" customWidth="1"/>
    <col min="3" max="3" width="11.08984375" style="18" bestFit="1" customWidth="1"/>
    <col min="4" max="4" width="6.54296875" style="18" customWidth="1"/>
    <col min="5" max="5" width="13.90625" style="18" bestFit="1" customWidth="1"/>
    <col min="6" max="6" width="15.36328125" style="18" bestFit="1" customWidth="1"/>
    <col min="7" max="7" width="5.453125" style="18" customWidth="1"/>
    <col min="8" max="8" width="12.08984375" style="18" bestFit="1" customWidth="1"/>
    <col min="9" max="9" width="17.81640625" style="18" bestFit="1" customWidth="1"/>
    <col min="10" max="16384" width="8.7265625" style="18"/>
  </cols>
  <sheetData>
    <row r="1" spans="1:9" ht="84" customHeight="1" x14ac:dyDescent="0.35"/>
    <row r="2" spans="1:9" ht="31" x14ac:dyDescent="0.7">
      <c r="B2" s="66" t="s">
        <v>579</v>
      </c>
      <c r="C2" s="66"/>
      <c r="D2" s="66"/>
      <c r="E2" s="66"/>
      <c r="F2" s="66"/>
      <c r="G2" s="66"/>
      <c r="H2" s="66"/>
      <c r="I2" s="66"/>
    </row>
    <row r="3" spans="1:9" ht="40" customHeight="1" x14ac:dyDescent="1.05">
      <c r="A3" s="20"/>
      <c r="B3" s="69"/>
      <c r="C3" s="69"/>
      <c r="D3" s="69"/>
      <c r="E3" s="69"/>
      <c r="F3" s="68"/>
      <c r="G3" s="68"/>
      <c r="H3" s="68"/>
      <c r="I3" s="68"/>
    </row>
    <row r="4" spans="1:9" ht="13.5" customHeight="1" x14ac:dyDescent="1.05">
      <c r="A4" s="20"/>
      <c r="B4" s="20"/>
      <c r="C4" s="20"/>
      <c r="D4" s="20"/>
      <c r="E4" s="20"/>
      <c r="F4" s="20"/>
      <c r="G4" s="20"/>
      <c r="H4" s="20"/>
      <c r="I4" s="20"/>
    </row>
    <row r="5" spans="1:9" ht="24" customHeight="1" x14ac:dyDescent="0.35">
      <c r="B5" s="67" t="s">
        <v>590</v>
      </c>
      <c r="C5" s="67"/>
      <c r="D5" s="21"/>
      <c r="E5" s="67" t="s">
        <v>623</v>
      </c>
      <c r="F5" s="67"/>
      <c r="G5" s="21"/>
      <c r="H5" s="67" t="s">
        <v>624</v>
      </c>
      <c r="I5" s="67"/>
    </row>
    <row r="6" spans="1:9" x14ac:dyDescent="0.35">
      <c r="B6" s="44" t="s">
        <v>179</v>
      </c>
      <c r="C6" s="44" t="s">
        <v>469</v>
      </c>
      <c r="E6" s="58" t="s">
        <v>461</v>
      </c>
      <c r="F6" s="58" t="s">
        <v>622</v>
      </c>
      <c r="H6" s="58" t="s">
        <v>578</v>
      </c>
      <c r="I6" s="58" t="s">
        <v>625</v>
      </c>
    </row>
    <row r="7" spans="1:9" x14ac:dyDescent="0.35">
      <c r="B7" s="17" t="s">
        <v>249</v>
      </c>
      <c r="C7" s="71">
        <v>78</v>
      </c>
      <c r="E7" s="59" t="s">
        <v>653</v>
      </c>
      <c r="F7" s="60">
        <v>20.066666666666666</v>
      </c>
      <c r="H7" s="59">
        <v>2029</v>
      </c>
      <c r="I7" s="60">
        <v>18.307692307692307</v>
      </c>
    </row>
    <row r="8" spans="1:9" x14ac:dyDescent="0.35">
      <c r="B8" s="17" t="s">
        <v>291</v>
      </c>
      <c r="C8" s="71">
        <v>71</v>
      </c>
      <c r="E8" s="59" t="s">
        <v>720</v>
      </c>
      <c r="F8" s="60">
        <v>16.53846153846154</v>
      </c>
      <c r="H8" s="59">
        <v>2028</v>
      </c>
      <c r="I8" s="60">
        <v>14.928571428571429</v>
      </c>
    </row>
    <row r="9" spans="1:9" x14ac:dyDescent="0.35">
      <c r="B9" s="17" t="s">
        <v>217</v>
      </c>
      <c r="C9" s="71">
        <v>60</v>
      </c>
      <c r="E9" s="59" t="s">
        <v>8</v>
      </c>
      <c r="F9" s="60">
        <v>15.172413793103448</v>
      </c>
      <c r="H9" s="59">
        <v>2026</v>
      </c>
      <c r="I9" s="60">
        <v>12.214285714285714</v>
      </c>
    </row>
    <row r="10" spans="1:9" x14ac:dyDescent="0.35">
      <c r="B10" s="17" t="s">
        <v>224</v>
      </c>
      <c r="C10" s="71">
        <v>47</v>
      </c>
      <c r="E10" s="59" t="s">
        <v>652</v>
      </c>
      <c r="F10" s="60">
        <v>13.75</v>
      </c>
      <c r="H10" s="59">
        <v>2027</v>
      </c>
      <c r="I10" s="60">
        <v>11.521739130434783</v>
      </c>
    </row>
    <row r="11" spans="1:9" x14ac:dyDescent="0.35">
      <c r="B11" s="17" t="s">
        <v>482</v>
      </c>
      <c r="C11" s="71">
        <v>45</v>
      </c>
      <c r="E11" s="59" t="s">
        <v>61</v>
      </c>
      <c r="F11" s="60">
        <v>10.8</v>
      </c>
      <c r="H11" s="59" t="s">
        <v>175</v>
      </c>
      <c r="I11" s="60">
        <v>4.7142857142857144</v>
      </c>
    </row>
    <row r="12" spans="1:9" x14ac:dyDescent="0.35">
      <c r="B12" s="17" t="s">
        <v>215</v>
      </c>
      <c r="C12" s="71">
        <v>45</v>
      </c>
      <c r="E12" s="59" t="s">
        <v>13</v>
      </c>
      <c r="F12" s="60">
        <v>9.6</v>
      </c>
      <c r="H12" s="59">
        <v>2030</v>
      </c>
      <c r="I12" s="60">
        <v>1.75</v>
      </c>
    </row>
    <row r="13" spans="1:9" x14ac:dyDescent="0.35">
      <c r="B13" s="17" t="s">
        <v>300</v>
      </c>
      <c r="C13" s="71">
        <v>38</v>
      </c>
      <c r="E13" s="59" t="s">
        <v>175</v>
      </c>
      <c r="F13" s="60">
        <v>4.7142857142857144</v>
      </c>
      <c r="H13" s="61" t="s">
        <v>462</v>
      </c>
      <c r="I13" s="62">
        <v>13.28448275862069</v>
      </c>
    </row>
    <row r="14" spans="1:9" x14ac:dyDescent="0.35">
      <c r="B14" s="17" t="s">
        <v>256</v>
      </c>
      <c r="C14" s="71">
        <v>33</v>
      </c>
      <c r="E14" s="61" t="s">
        <v>462</v>
      </c>
      <c r="F14" s="62">
        <v>14.815533980582524</v>
      </c>
    </row>
    <row r="15" spans="1:9" x14ac:dyDescent="0.35">
      <c r="B15" s="17" t="s">
        <v>557</v>
      </c>
      <c r="C15" s="71">
        <v>32</v>
      </c>
      <c r="E15" s="19"/>
      <c r="F15" s="19"/>
    </row>
    <row r="16" spans="1:9" x14ac:dyDescent="0.35">
      <c r="B16" s="17" t="s">
        <v>506</v>
      </c>
      <c r="C16" s="71">
        <v>32</v>
      </c>
      <c r="E16" s="19"/>
      <c r="F16" s="19"/>
    </row>
    <row r="17" spans="2:9" x14ac:dyDescent="0.35">
      <c r="B17" s="17" t="s">
        <v>331</v>
      </c>
      <c r="C17" s="71">
        <v>31</v>
      </c>
      <c r="E17" s="19"/>
      <c r="F17" s="19"/>
      <c r="I17" s="16"/>
    </row>
    <row r="18" spans="2:9" x14ac:dyDescent="0.35">
      <c r="B18" s="17" t="s">
        <v>232</v>
      </c>
      <c r="C18" s="71">
        <v>31</v>
      </c>
      <c r="E18" s="19"/>
      <c r="F18" s="19"/>
    </row>
    <row r="19" spans="2:9" x14ac:dyDescent="0.35">
      <c r="B19" s="17" t="s">
        <v>450</v>
      </c>
      <c r="C19" s="71">
        <v>31</v>
      </c>
      <c r="E19" s="19"/>
      <c r="F19" s="19"/>
    </row>
    <row r="20" spans="2:9" x14ac:dyDescent="0.35">
      <c r="B20" s="17" t="s">
        <v>229</v>
      </c>
      <c r="C20" s="71">
        <v>29</v>
      </c>
      <c r="E20" s="63" t="s">
        <v>726</v>
      </c>
      <c r="F20" s="64">
        <f>GETPIVOTDATA("#",'Sales Summary'!$A$3,"Item2","Club Card")</f>
        <v>1546</v>
      </c>
    </row>
    <row r="21" spans="2:9" x14ac:dyDescent="0.35">
      <c r="B21" s="17" t="s">
        <v>470</v>
      </c>
      <c r="C21" s="71">
        <v>28</v>
      </c>
      <c r="E21" s="63"/>
      <c r="F21" s="64"/>
    </row>
    <row r="22" spans="2:9" x14ac:dyDescent="0.35">
      <c r="B22" s="17" t="s">
        <v>207</v>
      </c>
      <c r="C22" s="71">
        <v>27</v>
      </c>
      <c r="E22" s="19"/>
      <c r="F22" s="56"/>
    </row>
    <row r="23" spans="2:9" x14ac:dyDescent="0.35">
      <c r="B23" s="17" t="s">
        <v>220</v>
      </c>
      <c r="C23" s="71">
        <v>25</v>
      </c>
      <c r="E23" s="19"/>
      <c r="F23" s="56"/>
    </row>
    <row r="24" spans="2:9" x14ac:dyDescent="0.35">
      <c r="B24" s="17" t="s">
        <v>230</v>
      </c>
      <c r="C24" s="71">
        <v>25</v>
      </c>
      <c r="E24" s="63" t="s">
        <v>727</v>
      </c>
      <c r="F24" s="65">
        <f>GETPIVOTDATA("$",'Sales Summary'!$A$3,"Item2","Donation")</f>
        <v>617</v>
      </c>
    </row>
    <row r="25" spans="2:9" x14ac:dyDescent="0.35">
      <c r="B25" s="17" t="s">
        <v>494</v>
      </c>
      <c r="C25" s="71">
        <v>25</v>
      </c>
      <c r="E25" s="63"/>
      <c r="F25" s="65"/>
    </row>
    <row r="26" spans="2:9" x14ac:dyDescent="0.35">
      <c r="B26" s="17" t="s">
        <v>261</v>
      </c>
      <c r="C26" s="71">
        <v>24</v>
      </c>
      <c r="E26" s="19"/>
      <c r="F26" s="19"/>
    </row>
    <row r="27" spans="2:9" x14ac:dyDescent="0.35">
      <c r="B27" s="17" t="s">
        <v>213</v>
      </c>
      <c r="C27" s="71">
        <v>24</v>
      </c>
      <c r="E27" s="19"/>
      <c r="F27" s="19"/>
    </row>
    <row r="28" spans="2:9" x14ac:dyDescent="0.35">
      <c r="B28" s="45" t="s">
        <v>462</v>
      </c>
      <c r="C28" s="72">
        <v>781</v>
      </c>
      <c r="E28" s="19"/>
      <c r="F28" s="19"/>
    </row>
    <row r="29" spans="2:9" x14ac:dyDescent="0.35">
      <c r="B29" s="19"/>
      <c r="C29" s="19"/>
      <c r="E29" s="19"/>
      <c r="F29" s="19"/>
    </row>
    <row r="30" spans="2:9" x14ac:dyDescent="0.35">
      <c r="B30" s="19"/>
      <c r="C30" s="19"/>
      <c r="E30" s="19"/>
      <c r="F30" s="19"/>
    </row>
    <row r="31" spans="2:9" x14ac:dyDescent="0.35">
      <c r="B31" s="19"/>
      <c r="C31" s="19"/>
      <c r="E31" s="19"/>
      <c r="F31" s="19"/>
    </row>
    <row r="32" spans="2:9" x14ac:dyDescent="0.35">
      <c r="B32" s="19"/>
      <c r="C32" s="19"/>
      <c r="E32" s="19"/>
      <c r="F32" s="19"/>
    </row>
    <row r="33" spans="2:6" x14ac:dyDescent="0.35">
      <c r="B33" s="19"/>
      <c r="C33" s="19"/>
      <c r="E33" s="19"/>
      <c r="F33" s="19"/>
    </row>
    <row r="34" spans="2:6" x14ac:dyDescent="0.35">
      <c r="B34" s="19"/>
      <c r="C34" s="19"/>
      <c r="E34" s="19"/>
      <c r="F34" s="19"/>
    </row>
    <row r="35" spans="2:6" x14ac:dyDescent="0.35">
      <c r="B35" s="19"/>
      <c r="C35" s="19"/>
      <c r="E35" s="19"/>
      <c r="F35" s="19"/>
    </row>
    <row r="36" spans="2:6" x14ac:dyDescent="0.35">
      <c r="B36" s="19"/>
      <c r="C36" s="19"/>
      <c r="E36" s="19"/>
      <c r="F36" s="19"/>
    </row>
    <row r="37" spans="2:6" x14ac:dyDescent="0.35">
      <c r="B37" s="19"/>
      <c r="C37" s="19"/>
      <c r="E37" s="19"/>
      <c r="F37" s="19"/>
    </row>
    <row r="38" spans="2:6" x14ac:dyDescent="0.35">
      <c r="B38" s="19"/>
      <c r="C38" s="19"/>
      <c r="E38" s="19"/>
      <c r="F38" s="19"/>
    </row>
    <row r="39" spans="2:6" x14ac:dyDescent="0.35">
      <c r="B39" s="19"/>
      <c r="C39" s="19"/>
      <c r="E39" s="19"/>
      <c r="F39" s="19"/>
    </row>
    <row r="40" spans="2:6" x14ac:dyDescent="0.35">
      <c r="B40" s="19"/>
      <c r="C40" s="19"/>
    </row>
    <row r="41" spans="2:6" x14ac:dyDescent="0.35">
      <c r="B41" s="19"/>
      <c r="C41" s="19"/>
    </row>
    <row r="42" spans="2:6" x14ac:dyDescent="0.35">
      <c r="B42" s="19"/>
      <c r="C42" s="19"/>
    </row>
    <row r="43" spans="2:6" x14ac:dyDescent="0.35">
      <c r="B43" s="19"/>
      <c r="C43" s="19"/>
    </row>
    <row r="44" spans="2:6" x14ac:dyDescent="0.35">
      <c r="B44" s="19"/>
      <c r="C44" s="19"/>
    </row>
    <row r="45" spans="2:6" x14ac:dyDescent="0.35">
      <c r="B45" s="19"/>
      <c r="C45" s="19"/>
    </row>
    <row r="46" spans="2:6" x14ac:dyDescent="0.35">
      <c r="B46" s="19"/>
      <c r="C46" s="19"/>
    </row>
    <row r="47" spans="2:6" x14ac:dyDescent="0.35">
      <c r="B47" s="19"/>
      <c r="C47" s="19"/>
    </row>
    <row r="48" spans="2:6" x14ac:dyDescent="0.35">
      <c r="B48" s="19"/>
      <c r="C48" s="19"/>
    </row>
    <row r="49" spans="2:3" x14ac:dyDescent="0.35">
      <c r="B49" s="19"/>
      <c r="C49" s="19"/>
    </row>
    <row r="50" spans="2:3" x14ac:dyDescent="0.35">
      <c r="B50" s="19"/>
      <c r="C50" s="19"/>
    </row>
    <row r="51" spans="2:3" x14ac:dyDescent="0.35">
      <c r="B51" s="19"/>
      <c r="C51" s="19"/>
    </row>
    <row r="52" spans="2:3" x14ac:dyDescent="0.35">
      <c r="B52" s="19"/>
      <c r="C52" s="19"/>
    </row>
    <row r="53" spans="2:3" x14ac:dyDescent="0.35">
      <c r="B53" s="19"/>
      <c r="C53" s="19"/>
    </row>
    <row r="54" spans="2:3" x14ac:dyDescent="0.35">
      <c r="B54" s="19"/>
      <c r="C54" s="19"/>
    </row>
    <row r="55" spans="2:3" x14ac:dyDescent="0.35">
      <c r="B55" s="19"/>
      <c r="C55" s="19"/>
    </row>
    <row r="56" spans="2:3" x14ac:dyDescent="0.35">
      <c r="B56" s="19"/>
      <c r="C56" s="19"/>
    </row>
    <row r="57" spans="2:3" x14ac:dyDescent="0.35">
      <c r="B57" s="19"/>
      <c r="C57" s="19"/>
    </row>
    <row r="58" spans="2:3" x14ac:dyDescent="0.35">
      <c r="B58" s="19"/>
      <c r="C58" s="19"/>
    </row>
    <row r="59" spans="2:3" x14ac:dyDescent="0.35">
      <c r="B59" s="19"/>
      <c r="C59" s="19"/>
    </row>
    <row r="60" spans="2:3" x14ac:dyDescent="0.35">
      <c r="B60" s="19"/>
      <c r="C60" s="19"/>
    </row>
    <row r="61" spans="2:3" x14ac:dyDescent="0.35">
      <c r="B61" s="19"/>
      <c r="C61" s="19"/>
    </row>
    <row r="62" spans="2:3" x14ac:dyDescent="0.35">
      <c r="B62" s="19"/>
      <c r="C62" s="19"/>
    </row>
    <row r="63" spans="2:3" x14ac:dyDescent="0.35">
      <c r="B63" s="19"/>
      <c r="C63" s="19"/>
    </row>
    <row r="64" spans="2:3" x14ac:dyDescent="0.35">
      <c r="B64" s="19"/>
      <c r="C64" s="19"/>
    </row>
    <row r="65" spans="2:3" x14ac:dyDescent="0.35">
      <c r="B65" s="19"/>
      <c r="C65" s="19"/>
    </row>
    <row r="66" spans="2:3" x14ac:dyDescent="0.35">
      <c r="B66" s="19"/>
      <c r="C66" s="19"/>
    </row>
    <row r="67" spans="2:3" x14ac:dyDescent="0.35">
      <c r="B67" s="19"/>
      <c r="C67" s="19"/>
    </row>
    <row r="68" spans="2:3" x14ac:dyDescent="0.35">
      <c r="B68" s="19"/>
      <c r="C68" s="19"/>
    </row>
    <row r="69" spans="2:3" x14ac:dyDescent="0.35">
      <c r="B69" s="19"/>
      <c r="C69" s="19"/>
    </row>
    <row r="70" spans="2:3" x14ac:dyDescent="0.35">
      <c r="B70" s="19"/>
      <c r="C70" s="19"/>
    </row>
    <row r="71" spans="2:3" x14ac:dyDescent="0.35">
      <c r="B71" s="19"/>
      <c r="C71" s="19"/>
    </row>
    <row r="72" spans="2:3" x14ac:dyDescent="0.35">
      <c r="B72" s="19"/>
      <c r="C72" s="19"/>
    </row>
    <row r="73" spans="2:3" x14ac:dyDescent="0.35">
      <c r="B73" s="19"/>
      <c r="C73" s="19"/>
    </row>
    <row r="74" spans="2:3" x14ac:dyDescent="0.35">
      <c r="B74" s="19"/>
      <c r="C74" s="19"/>
    </row>
    <row r="75" spans="2:3" x14ac:dyDescent="0.35">
      <c r="B75" s="19"/>
      <c r="C75" s="19"/>
    </row>
    <row r="76" spans="2:3" x14ac:dyDescent="0.35">
      <c r="B76" s="19"/>
      <c r="C76" s="19"/>
    </row>
    <row r="77" spans="2:3" x14ac:dyDescent="0.35">
      <c r="B77" s="19"/>
      <c r="C77" s="19"/>
    </row>
    <row r="78" spans="2:3" x14ac:dyDescent="0.35">
      <c r="B78" s="19"/>
      <c r="C78" s="19"/>
    </row>
    <row r="79" spans="2:3" x14ac:dyDescent="0.35">
      <c r="B79" s="19"/>
      <c r="C79" s="19"/>
    </row>
    <row r="80" spans="2:3" x14ac:dyDescent="0.35">
      <c r="B80" s="19"/>
      <c r="C80" s="19"/>
    </row>
    <row r="81" spans="2:3" x14ac:dyDescent="0.35">
      <c r="B81" s="19"/>
      <c r="C81" s="19"/>
    </row>
    <row r="82" spans="2:3" x14ac:dyDescent="0.35">
      <c r="B82" s="19"/>
      <c r="C82" s="19"/>
    </row>
    <row r="83" spans="2:3" x14ac:dyDescent="0.35">
      <c r="B83" s="19"/>
      <c r="C83" s="19"/>
    </row>
    <row r="84" spans="2:3" x14ac:dyDescent="0.35">
      <c r="B84" s="19"/>
      <c r="C84" s="19"/>
    </row>
    <row r="85" spans="2:3" x14ac:dyDescent="0.35">
      <c r="B85" s="19"/>
      <c r="C85" s="19"/>
    </row>
    <row r="86" spans="2:3" x14ac:dyDescent="0.35">
      <c r="B86" s="19"/>
      <c r="C86" s="19"/>
    </row>
    <row r="87" spans="2:3" x14ac:dyDescent="0.35">
      <c r="B87" s="19"/>
      <c r="C87" s="19"/>
    </row>
    <row r="88" spans="2:3" x14ac:dyDescent="0.35">
      <c r="B88" s="19"/>
      <c r="C88" s="19"/>
    </row>
    <row r="89" spans="2:3" x14ac:dyDescent="0.35">
      <c r="B89" s="19"/>
      <c r="C89" s="19"/>
    </row>
    <row r="90" spans="2:3" x14ac:dyDescent="0.35">
      <c r="B90" s="19"/>
      <c r="C90" s="19"/>
    </row>
    <row r="91" spans="2:3" x14ac:dyDescent="0.35">
      <c r="B91" s="19"/>
      <c r="C91" s="19"/>
    </row>
    <row r="92" spans="2:3" x14ac:dyDescent="0.35">
      <c r="B92" s="19"/>
      <c r="C92" s="19"/>
    </row>
    <row r="93" spans="2:3" x14ac:dyDescent="0.35">
      <c r="B93" s="19"/>
      <c r="C93" s="19"/>
    </row>
    <row r="94" spans="2:3" x14ac:dyDescent="0.35">
      <c r="B94" s="19"/>
      <c r="C94" s="19"/>
    </row>
    <row r="95" spans="2:3" x14ac:dyDescent="0.35">
      <c r="B95" s="19"/>
      <c r="C95" s="19"/>
    </row>
    <row r="96" spans="2:3" x14ac:dyDescent="0.35">
      <c r="B96" s="19"/>
      <c r="C96" s="19"/>
    </row>
    <row r="97" spans="2:3" x14ac:dyDescent="0.35">
      <c r="B97" s="19"/>
      <c r="C97" s="19"/>
    </row>
    <row r="98" spans="2:3" x14ac:dyDescent="0.35">
      <c r="B98" s="19"/>
      <c r="C98" s="19"/>
    </row>
    <row r="99" spans="2:3" x14ac:dyDescent="0.35">
      <c r="B99" s="19"/>
      <c r="C99" s="19"/>
    </row>
    <row r="100" spans="2:3" x14ac:dyDescent="0.35">
      <c r="B100" s="19"/>
      <c r="C100" s="19"/>
    </row>
    <row r="101" spans="2:3" x14ac:dyDescent="0.35">
      <c r="B101" s="19"/>
      <c r="C101" s="19"/>
    </row>
    <row r="102" spans="2:3" x14ac:dyDescent="0.35">
      <c r="B102" s="19"/>
      <c r="C102" s="19"/>
    </row>
    <row r="103" spans="2:3" x14ac:dyDescent="0.35">
      <c r="B103" s="19"/>
      <c r="C103" s="19"/>
    </row>
    <row r="104" spans="2:3" x14ac:dyDescent="0.35">
      <c r="B104" s="19"/>
      <c r="C104" s="19"/>
    </row>
    <row r="105" spans="2:3" x14ac:dyDescent="0.35">
      <c r="B105" s="19"/>
      <c r="C105" s="19"/>
    </row>
    <row r="106" spans="2:3" x14ac:dyDescent="0.35">
      <c r="B106" s="19"/>
      <c r="C106" s="19"/>
    </row>
    <row r="107" spans="2:3" x14ac:dyDescent="0.35">
      <c r="B107" s="19"/>
      <c r="C107" s="19"/>
    </row>
    <row r="108" spans="2:3" x14ac:dyDescent="0.35">
      <c r="B108" s="19"/>
      <c r="C108" s="19"/>
    </row>
    <row r="109" spans="2:3" x14ac:dyDescent="0.35">
      <c r="B109" s="19"/>
      <c r="C109" s="19"/>
    </row>
    <row r="110" spans="2:3" x14ac:dyDescent="0.35">
      <c r="B110" s="19"/>
      <c r="C110" s="19"/>
    </row>
    <row r="111" spans="2:3" x14ac:dyDescent="0.35">
      <c r="B111" s="19"/>
      <c r="C111" s="19"/>
    </row>
    <row r="112" spans="2:3" x14ac:dyDescent="0.35">
      <c r="B112" s="19"/>
      <c r="C112" s="19"/>
    </row>
    <row r="113" spans="2:3" x14ac:dyDescent="0.35">
      <c r="B113" s="19"/>
      <c r="C113" s="19"/>
    </row>
    <row r="114" spans="2:3" x14ac:dyDescent="0.35">
      <c r="B114" s="19"/>
      <c r="C114" s="19"/>
    </row>
    <row r="115" spans="2:3" x14ac:dyDescent="0.35">
      <c r="B115" s="19"/>
      <c r="C115" s="19"/>
    </row>
    <row r="116" spans="2:3" x14ac:dyDescent="0.35">
      <c r="B116" s="19"/>
      <c r="C116" s="19"/>
    </row>
    <row r="117" spans="2:3" x14ac:dyDescent="0.35">
      <c r="B117" s="19"/>
      <c r="C117" s="19"/>
    </row>
    <row r="118" spans="2:3" x14ac:dyDescent="0.35">
      <c r="B118" s="19"/>
      <c r="C118" s="19"/>
    </row>
    <row r="119" spans="2:3" x14ac:dyDescent="0.35">
      <c r="B119" s="19"/>
      <c r="C119" s="19"/>
    </row>
    <row r="120" spans="2:3" x14ac:dyDescent="0.35">
      <c r="B120" s="19"/>
      <c r="C120" s="19"/>
    </row>
    <row r="121" spans="2:3" x14ac:dyDescent="0.35">
      <c r="B121" s="19"/>
      <c r="C121" s="19"/>
    </row>
    <row r="122" spans="2:3" x14ac:dyDescent="0.35">
      <c r="B122" s="19"/>
      <c r="C122" s="19"/>
    </row>
    <row r="123" spans="2:3" x14ac:dyDescent="0.35">
      <c r="B123" s="19"/>
      <c r="C123" s="19"/>
    </row>
    <row r="124" spans="2:3" x14ac:dyDescent="0.35">
      <c r="B124" s="19"/>
      <c r="C124" s="19"/>
    </row>
    <row r="125" spans="2:3" x14ac:dyDescent="0.35">
      <c r="B125" s="19"/>
      <c r="C125" s="19"/>
    </row>
    <row r="126" spans="2:3" x14ac:dyDescent="0.35">
      <c r="B126" s="19"/>
      <c r="C126" s="19"/>
    </row>
    <row r="127" spans="2:3" x14ac:dyDescent="0.35">
      <c r="B127" s="19"/>
      <c r="C127" s="19"/>
    </row>
    <row r="128" spans="2:3" x14ac:dyDescent="0.35">
      <c r="B128" s="19"/>
      <c r="C128" s="19"/>
    </row>
  </sheetData>
  <mergeCells count="10">
    <mergeCell ref="E20:E21"/>
    <mergeCell ref="F20:F21"/>
    <mergeCell ref="E24:E25"/>
    <mergeCell ref="F24:F25"/>
    <mergeCell ref="B2:I2"/>
    <mergeCell ref="B5:C5"/>
    <mergeCell ref="E5:F5"/>
    <mergeCell ref="H5:I5"/>
    <mergeCell ref="F3:I3"/>
    <mergeCell ref="B3:E3"/>
  </mergeCells>
  <pageMargins left="0.7" right="0.7" top="0.75" bottom="0.75" header="0.3" footer="0.3"/>
  <pageSetup scale="89" orientation="landscape" r:id="rId4"/>
  <rowBreaks count="1" manualBreakCount="1">
    <brk id="28" max="16383" man="1"/>
  </rowBreaks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EC9AA-9059-439F-89B8-D65C25894646}">
  <dimension ref="A1:I92"/>
  <sheetViews>
    <sheetView topLeftCell="A31" workbookViewId="0">
      <selection activeCell="C47" sqref="C47"/>
    </sheetView>
  </sheetViews>
  <sheetFormatPr defaultRowHeight="14.5" x14ac:dyDescent="0.35"/>
  <cols>
    <col min="1" max="1" width="19.36328125" bestFit="1" customWidth="1"/>
    <col min="2" max="2" width="16.1796875" bestFit="1" customWidth="1"/>
    <col min="3" max="3" width="8.6328125" style="3" bestFit="1" customWidth="1"/>
    <col min="4" max="4" width="11.7265625" style="4" bestFit="1" customWidth="1"/>
    <col min="5" max="5" width="6.08984375" style="3" bestFit="1" customWidth="1"/>
    <col min="6" max="6" width="6.54296875" bestFit="1" customWidth="1"/>
    <col min="7" max="7" width="8.6328125" style="3" bestFit="1" customWidth="1"/>
    <col min="8" max="8" width="8.54296875" style="3" customWidth="1"/>
    <col min="9" max="9" width="19.81640625" bestFit="1" customWidth="1"/>
    <col min="10" max="10" width="6.1796875" bestFit="1" customWidth="1"/>
    <col min="11" max="11" width="6.54296875" bestFit="1" customWidth="1"/>
    <col min="12" max="12" width="8.54296875" bestFit="1" customWidth="1"/>
    <col min="13" max="14" width="10.81640625" bestFit="1" customWidth="1"/>
    <col min="15" max="15" width="11.7265625" bestFit="1" customWidth="1"/>
    <col min="16" max="16" width="6.1796875" bestFit="1" customWidth="1"/>
    <col min="17" max="17" width="6.54296875" bestFit="1" customWidth="1"/>
    <col min="18" max="18" width="8.54296875" bestFit="1" customWidth="1"/>
  </cols>
  <sheetData>
    <row r="1" spans="1:9" x14ac:dyDescent="0.35">
      <c r="A1" t="s">
        <v>580</v>
      </c>
      <c r="B1">
        <v>2100</v>
      </c>
      <c r="C1" s="34">
        <f>GETPIVOTDATA("#",$A$3,"Item2","Club Card")/B1</f>
        <v>0.73619047619047617</v>
      </c>
    </row>
    <row r="2" spans="1:9" x14ac:dyDescent="0.35">
      <c r="A2" t="s">
        <v>581</v>
      </c>
      <c r="B2">
        <f>'2025 Card Sales Tracker'!N1</f>
        <v>58</v>
      </c>
      <c r="C2" s="34">
        <f>B2/100</f>
        <v>0.57999999999999996</v>
      </c>
    </row>
    <row r="3" spans="1:9" x14ac:dyDescent="0.35">
      <c r="B3" s="1" t="s">
        <v>463</v>
      </c>
      <c r="C3" s="5"/>
      <c r="D3" s="70"/>
      <c r="E3" s="5"/>
      <c r="F3" s="5"/>
      <c r="G3" s="5"/>
      <c r="H3" s="5"/>
    </row>
    <row r="4" spans="1:9" x14ac:dyDescent="0.35">
      <c r="B4" s="5" t="s">
        <v>198</v>
      </c>
      <c r="C4" s="5"/>
      <c r="D4" s="5" t="s">
        <v>187</v>
      </c>
      <c r="E4" s="5"/>
      <c r="F4" t="s">
        <v>466</v>
      </c>
      <c r="G4" t="s">
        <v>464</v>
      </c>
      <c r="H4"/>
    </row>
    <row r="5" spans="1:9" x14ac:dyDescent="0.35">
      <c r="B5" s="5"/>
      <c r="C5" s="5"/>
      <c r="D5" s="5"/>
      <c r="E5" s="5"/>
      <c r="G5"/>
      <c r="H5"/>
    </row>
    <row r="6" spans="1:9" x14ac:dyDescent="0.35">
      <c r="A6" s="1" t="s">
        <v>461</v>
      </c>
      <c r="B6" t="s">
        <v>467</v>
      </c>
      <c r="C6" t="s">
        <v>465</v>
      </c>
      <c r="D6" t="s">
        <v>467</v>
      </c>
      <c r="E6" s="5" t="s">
        <v>465</v>
      </c>
      <c r="G6"/>
      <c r="H6"/>
    </row>
    <row r="7" spans="1:9" x14ac:dyDescent="0.35">
      <c r="A7" s="2" t="s">
        <v>331</v>
      </c>
      <c r="B7" s="70">
        <v>31</v>
      </c>
      <c r="C7" s="5">
        <v>620</v>
      </c>
      <c r="D7" s="70">
        <v>1</v>
      </c>
      <c r="E7" s="5">
        <v>20</v>
      </c>
      <c r="F7" s="70">
        <v>32</v>
      </c>
      <c r="G7" s="5">
        <v>640</v>
      </c>
      <c r="H7" s="5"/>
      <c r="I7" t="str">
        <f>VLOOKUP(A:A,'2025 Card Sales Tracker'!D:D,1,FALSE)</f>
        <v>Aiden Korchari</v>
      </c>
    </row>
    <row r="8" spans="1:9" x14ac:dyDescent="0.35">
      <c r="A8" s="2" t="s">
        <v>450</v>
      </c>
      <c r="B8" s="70">
        <v>31</v>
      </c>
      <c r="C8" s="5">
        <v>680</v>
      </c>
      <c r="D8" s="70"/>
      <c r="E8" s="5"/>
      <c r="F8" s="70">
        <v>31</v>
      </c>
      <c r="G8" s="5">
        <v>680</v>
      </c>
      <c r="H8" s="5"/>
      <c r="I8" t="str">
        <f>VLOOKUP(A:A,'2025 Card Sales Tracker'!D:D,1,FALSE)</f>
        <v>Amari Caskey</v>
      </c>
    </row>
    <row r="9" spans="1:9" x14ac:dyDescent="0.35">
      <c r="A9" s="2" t="s">
        <v>223</v>
      </c>
      <c r="B9" s="70">
        <v>8</v>
      </c>
      <c r="C9" s="5">
        <v>160</v>
      </c>
      <c r="D9" s="70"/>
      <c r="E9" s="5"/>
      <c r="F9" s="70">
        <v>8</v>
      </c>
      <c r="G9" s="5">
        <v>160</v>
      </c>
      <c r="H9" s="5"/>
      <c r="I9" t="str">
        <f>VLOOKUP(A:A,'2025 Card Sales Tracker'!D:D,1,FALSE)</f>
        <v>Amontae Ford</v>
      </c>
    </row>
    <row r="10" spans="1:9" x14ac:dyDescent="0.35">
      <c r="A10" s="2" t="s">
        <v>206</v>
      </c>
      <c r="B10" s="70">
        <v>45</v>
      </c>
      <c r="C10" s="5">
        <v>900</v>
      </c>
      <c r="D10" s="70"/>
      <c r="E10" s="5"/>
      <c r="F10" s="70">
        <v>45</v>
      </c>
      <c r="G10" s="5">
        <v>900</v>
      </c>
      <c r="H10" s="5"/>
      <c r="I10" t="str">
        <f>VLOOKUP(A:A,'2025 Card Sales Tracker'!D:D,1,FALSE)</f>
        <v>Andre Naranjo-rivera</v>
      </c>
    </row>
    <row r="11" spans="1:9" x14ac:dyDescent="0.35">
      <c r="A11" s="2" t="s">
        <v>230</v>
      </c>
      <c r="B11" s="70">
        <v>25</v>
      </c>
      <c r="C11" s="5">
        <v>500</v>
      </c>
      <c r="D11" s="70">
        <v>1</v>
      </c>
      <c r="E11" s="5">
        <v>10</v>
      </c>
      <c r="F11" s="70">
        <v>26</v>
      </c>
      <c r="G11" s="5">
        <v>510</v>
      </c>
      <c r="H11" s="5"/>
      <c r="I11" t="str">
        <f>VLOOKUP(A:A,'2025 Card Sales Tracker'!D:D,1,FALSE)</f>
        <v>Angel Nevarez</v>
      </c>
    </row>
    <row r="12" spans="1:9" x14ac:dyDescent="0.35">
      <c r="A12" s="2" t="s">
        <v>232</v>
      </c>
      <c r="B12" s="70">
        <v>31</v>
      </c>
      <c r="C12" s="5">
        <v>610</v>
      </c>
      <c r="D12" s="70">
        <v>1</v>
      </c>
      <c r="E12" s="5">
        <v>10</v>
      </c>
      <c r="F12" s="70">
        <v>32</v>
      </c>
      <c r="G12" s="5">
        <v>620</v>
      </c>
      <c r="H12" s="5"/>
      <c r="I12" t="str">
        <f>VLOOKUP(A:A,'2025 Card Sales Tracker'!D:D,1,FALSE)</f>
        <v>Ben Johnston</v>
      </c>
    </row>
    <row r="13" spans="1:9" x14ac:dyDescent="0.35">
      <c r="A13" s="2" t="s">
        <v>227</v>
      </c>
      <c r="B13" s="70">
        <v>18</v>
      </c>
      <c r="C13" s="5">
        <v>360</v>
      </c>
      <c r="D13" s="70">
        <v>1</v>
      </c>
      <c r="E13" s="5">
        <v>10</v>
      </c>
      <c r="F13" s="70">
        <v>19</v>
      </c>
      <c r="G13" s="5">
        <v>370</v>
      </c>
      <c r="H13" s="5"/>
      <c r="I13" t="str">
        <f>VLOOKUP(A:A,'2025 Card Sales Tracker'!D:D,1,FALSE)</f>
        <v>Brad Knodel</v>
      </c>
    </row>
    <row r="14" spans="1:9" x14ac:dyDescent="0.35">
      <c r="A14" s="2" t="s">
        <v>220</v>
      </c>
      <c r="B14" s="70">
        <v>25</v>
      </c>
      <c r="C14" s="5">
        <v>500</v>
      </c>
      <c r="D14" s="70"/>
      <c r="E14" s="5"/>
      <c r="F14" s="70">
        <v>25</v>
      </c>
      <c r="G14" s="5">
        <v>500</v>
      </c>
      <c r="H14" s="5"/>
      <c r="I14" t="str">
        <f>VLOOKUP(A:A,'2025 Card Sales Tracker'!D:D,1,FALSE)</f>
        <v>Brandon Cairo</v>
      </c>
    </row>
    <row r="15" spans="1:9" x14ac:dyDescent="0.35">
      <c r="A15" s="2" t="s">
        <v>204</v>
      </c>
      <c r="B15" s="70">
        <v>15</v>
      </c>
      <c r="C15" s="5">
        <v>300</v>
      </c>
      <c r="D15" s="70"/>
      <c r="E15" s="5"/>
      <c r="F15" s="70">
        <v>15</v>
      </c>
      <c r="G15" s="5">
        <v>300</v>
      </c>
      <c r="H15" s="5"/>
      <c r="I15" t="str">
        <f>VLOOKUP(A:A,'2025 Card Sales Tracker'!D:D,1,FALSE)</f>
        <v>Caleb Hoes</v>
      </c>
    </row>
    <row r="16" spans="1:9" x14ac:dyDescent="0.35">
      <c r="A16" s="2" t="s">
        <v>222</v>
      </c>
      <c r="B16" s="70">
        <v>15</v>
      </c>
      <c r="C16" s="5">
        <v>300</v>
      </c>
      <c r="D16" s="70"/>
      <c r="E16" s="5"/>
      <c r="F16" s="70">
        <v>15</v>
      </c>
      <c r="G16" s="5">
        <v>300</v>
      </c>
      <c r="H16" s="5"/>
      <c r="I16" t="str">
        <f>VLOOKUP(A:A,'2025 Card Sales Tracker'!D:D,1,FALSE)</f>
        <v>Charlie Guiral</v>
      </c>
    </row>
    <row r="17" spans="1:9" x14ac:dyDescent="0.35">
      <c r="A17" s="2" t="s">
        <v>199</v>
      </c>
      <c r="B17" s="70">
        <v>16</v>
      </c>
      <c r="C17" s="5">
        <v>320</v>
      </c>
      <c r="D17" s="70">
        <v>1</v>
      </c>
      <c r="E17" s="5">
        <v>10</v>
      </c>
      <c r="F17" s="70">
        <v>17</v>
      </c>
      <c r="G17" s="5">
        <v>330</v>
      </c>
      <c r="H17" s="5"/>
      <c r="I17" t="str">
        <f>VLOOKUP(A:A,'2025 Card Sales Tracker'!D:D,1,FALSE)</f>
        <v>Charlie Pollen</v>
      </c>
    </row>
    <row r="18" spans="1:9" x14ac:dyDescent="0.35">
      <c r="A18" s="2" t="s">
        <v>209</v>
      </c>
      <c r="B18" s="70">
        <v>15</v>
      </c>
      <c r="C18" s="5">
        <v>300</v>
      </c>
      <c r="D18" s="70">
        <v>1</v>
      </c>
      <c r="E18" s="5">
        <v>17</v>
      </c>
      <c r="F18" s="70">
        <v>16</v>
      </c>
      <c r="G18" s="5">
        <v>317</v>
      </c>
      <c r="H18" s="5"/>
      <c r="I18" t="str">
        <f>VLOOKUP(A:A,'2025 Card Sales Tracker'!D:D,1,FALSE)</f>
        <v>Collin Jacobson</v>
      </c>
    </row>
    <row r="19" spans="1:9" x14ac:dyDescent="0.35">
      <c r="A19" s="2" t="s">
        <v>231</v>
      </c>
      <c r="B19" s="70">
        <v>9</v>
      </c>
      <c r="C19" s="5">
        <v>180</v>
      </c>
      <c r="D19" s="70">
        <v>1</v>
      </c>
      <c r="E19" s="5">
        <v>10</v>
      </c>
      <c r="F19" s="70">
        <v>10</v>
      </c>
      <c r="G19" s="5">
        <v>190</v>
      </c>
      <c r="H19" s="5"/>
      <c r="I19" t="str">
        <f>VLOOKUP(A:A,'2025 Card Sales Tracker'!D:D,1,FALSE)</f>
        <v>Connor Jacobson</v>
      </c>
    </row>
    <row r="20" spans="1:9" x14ac:dyDescent="0.35">
      <c r="A20" s="2" t="s">
        <v>201</v>
      </c>
      <c r="B20" s="70">
        <v>18</v>
      </c>
      <c r="C20" s="5">
        <v>360</v>
      </c>
      <c r="D20" s="70">
        <v>1</v>
      </c>
      <c r="E20" s="5">
        <v>25</v>
      </c>
      <c r="F20" s="70">
        <v>19</v>
      </c>
      <c r="G20" s="5">
        <v>385</v>
      </c>
      <c r="H20" s="5"/>
      <c r="I20" t="str">
        <f>VLOOKUP(A:A,'2025 Card Sales Tracker'!D:D,1,FALSE)</f>
        <v>Cooper Coykendall</v>
      </c>
    </row>
    <row r="21" spans="1:9" x14ac:dyDescent="0.35">
      <c r="A21" s="2" t="s">
        <v>229</v>
      </c>
      <c r="B21" s="70">
        <v>29</v>
      </c>
      <c r="C21" s="5">
        <v>580</v>
      </c>
      <c r="D21" s="70">
        <v>1</v>
      </c>
      <c r="E21" s="5">
        <v>5</v>
      </c>
      <c r="F21" s="70">
        <v>30</v>
      </c>
      <c r="G21" s="5">
        <v>585</v>
      </c>
      <c r="H21" s="5"/>
      <c r="I21" t="str">
        <f>VLOOKUP(A:A,'2025 Card Sales Tracker'!D:D,1,FALSE)</f>
        <v>Cooper Williamson</v>
      </c>
    </row>
    <row r="22" spans="1:9" x14ac:dyDescent="0.35">
      <c r="A22" s="2" t="s">
        <v>212</v>
      </c>
      <c r="B22" s="70">
        <v>16</v>
      </c>
      <c r="C22" s="5">
        <v>320</v>
      </c>
      <c r="D22" s="70"/>
      <c r="E22" s="5"/>
      <c r="F22" s="70">
        <v>16</v>
      </c>
      <c r="G22" s="5">
        <v>320</v>
      </c>
      <c r="H22" s="5"/>
      <c r="I22" t="str">
        <f>VLOOKUP(A:A,'2025 Card Sales Tracker'!D:D,1,FALSE)</f>
        <v>Daniel Akinyele</v>
      </c>
    </row>
    <row r="23" spans="1:9" x14ac:dyDescent="0.35">
      <c r="A23" s="2" t="s">
        <v>203</v>
      </c>
      <c r="B23" s="70">
        <v>22</v>
      </c>
      <c r="C23" s="5">
        <v>500</v>
      </c>
      <c r="D23" s="70"/>
      <c r="E23" s="5"/>
      <c r="F23" s="70">
        <v>22</v>
      </c>
      <c r="G23" s="5">
        <v>500</v>
      </c>
      <c r="H23" s="5"/>
      <c r="I23" t="str">
        <f>VLOOKUP(A:A,'2025 Card Sales Tracker'!D:D,1,FALSE)</f>
        <v>David Akinyele</v>
      </c>
    </row>
    <row r="24" spans="1:9" x14ac:dyDescent="0.35">
      <c r="A24" s="2" t="s">
        <v>268</v>
      </c>
      <c r="B24" s="70">
        <v>16</v>
      </c>
      <c r="C24" s="5">
        <v>320</v>
      </c>
      <c r="D24" s="70"/>
      <c r="E24" s="5"/>
      <c r="F24" s="70">
        <v>16</v>
      </c>
      <c r="G24" s="5">
        <v>320</v>
      </c>
      <c r="H24" s="5"/>
      <c r="I24" t="str">
        <f>VLOOKUP(A:A,'2025 Card Sales Tracker'!D:D,1,FALSE)</f>
        <v>Desmond Moody</v>
      </c>
    </row>
    <row r="25" spans="1:9" x14ac:dyDescent="0.35">
      <c r="A25" s="2" t="s">
        <v>207</v>
      </c>
      <c r="B25" s="70">
        <v>27</v>
      </c>
      <c r="C25" s="5">
        <v>520</v>
      </c>
      <c r="D25" s="70"/>
      <c r="E25" s="5"/>
      <c r="F25" s="70">
        <v>27</v>
      </c>
      <c r="G25" s="5">
        <v>520</v>
      </c>
      <c r="H25" s="5"/>
      <c r="I25" t="str">
        <f>VLOOKUP(A:A,'2025 Card Sales Tracker'!D:D,1,FALSE)</f>
        <v>Drake Kato</v>
      </c>
    </row>
    <row r="26" spans="1:9" x14ac:dyDescent="0.35">
      <c r="A26" s="2" t="s">
        <v>305</v>
      </c>
      <c r="B26" s="70">
        <v>15</v>
      </c>
      <c r="C26" s="5">
        <v>300</v>
      </c>
      <c r="D26" s="70"/>
      <c r="E26" s="5"/>
      <c r="F26" s="70">
        <v>15</v>
      </c>
      <c r="G26" s="5">
        <v>300</v>
      </c>
      <c r="H26" s="5"/>
      <c r="I26" t="str">
        <f>VLOOKUP(A:A,'2025 Card Sales Tracker'!D:D,1,FALSE)</f>
        <v>Drew Wolfson</v>
      </c>
    </row>
    <row r="27" spans="1:9" x14ac:dyDescent="0.35">
      <c r="A27" s="2" t="s">
        <v>300</v>
      </c>
      <c r="B27" s="70">
        <v>38</v>
      </c>
      <c r="C27" s="5">
        <v>760</v>
      </c>
      <c r="D27" s="70"/>
      <c r="E27" s="5"/>
      <c r="F27" s="70">
        <v>38</v>
      </c>
      <c r="G27" s="5">
        <v>760</v>
      </c>
      <c r="H27" s="5"/>
      <c r="I27" t="str">
        <f>VLOOKUP(A:A,'2025 Card Sales Tracker'!D:D,1,FALSE)</f>
        <v>Dylan Caspers</v>
      </c>
    </row>
    <row r="28" spans="1:9" x14ac:dyDescent="0.35">
      <c r="A28" s="2" t="s">
        <v>226</v>
      </c>
      <c r="B28" s="70">
        <v>15</v>
      </c>
      <c r="C28" s="5">
        <v>301.7</v>
      </c>
      <c r="D28" s="70"/>
      <c r="E28" s="5"/>
      <c r="F28" s="70">
        <v>15</v>
      </c>
      <c r="G28" s="5">
        <v>301.7</v>
      </c>
      <c r="H28" s="5"/>
      <c r="I28" t="str">
        <f>VLOOKUP(A:A,'2025 Card Sales Tracker'!D:D,1,FALSE)</f>
        <v>Emilio Cisneros</v>
      </c>
    </row>
    <row r="29" spans="1:9" x14ac:dyDescent="0.35">
      <c r="A29" s="2" t="s">
        <v>213</v>
      </c>
      <c r="B29" s="70">
        <v>24</v>
      </c>
      <c r="C29" s="5">
        <v>480</v>
      </c>
      <c r="D29" s="70">
        <v>1</v>
      </c>
      <c r="E29" s="5">
        <v>15</v>
      </c>
      <c r="F29" s="70">
        <v>25</v>
      </c>
      <c r="G29" s="5">
        <v>495</v>
      </c>
      <c r="H29" s="5"/>
      <c r="I29" t="str">
        <f>VLOOKUP(A:A,'2025 Card Sales Tracker'!D:D,1,FALSE)</f>
        <v>Emmett Sebesta</v>
      </c>
    </row>
    <row r="30" spans="1:9" x14ac:dyDescent="0.35">
      <c r="A30" s="2" t="s">
        <v>243</v>
      </c>
      <c r="B30" s="70">
        <v>11</v>
      </c>
      <c r="C30" s="5">
        <v>220</v>
      </c>
      <c r="D30" s="70"/>
      <c r="E30" s="5"/>
      <c r="F30" s="70">
        <v>11</v>
      </c>
      <c r="G30" s="5">
        <v>220</v>
      </c>
      <c r="H30" s="5"/>
      <c r="I30" t="str">
        <f>VLOOKUP(A:A,'2025 Card Sales Tracker'!D:D,1,FALSE)</f>
        <v>Gerald Shepherd</v>
      </c>
    </row>
    <row r="31" spans="1:9" x14ac:dyDescent="0.35">
      <c r="A31" s="2" t="s">
        <v>185</v>
      </c>
      <c r="B31" s="70">
        <v>11</v>
      </c>
      <c r="C31" s="5">
        <v>220</v>
      </c>
      <c r="D31" s="70">
        <v>1</v>
      </c>
      <c r="E31" s="5">
        <v>15</v>
      </c>
      <c r="F31" s="70">
        <v>12</v>
      </c>
      <c r="G31" s="5">
        <v>235</v>
      </c>
      <c r="H31" s="5"/>
      <c r="I31" t="str">
        <f>VLOOKUP(A:A,'2025 Card Sales Tracker'!D:D,1,FALSE)</f>
        <v>Ian Johnson</v>
      </c>
    </row>
    <row r="32" spans="1:9" x14ac:dyDescent="0.35">
      <c r="A32" s="2" t="s">
        <v>383</v>
      </c>
      <c r="B32" s="70">
        <v>15</v>
      </c>
      <c r="C32" s="5">
        <v>300</v>
      </c>
      <c r="D32" s="70"/>
      <c r="E32" s="5"/>
      <c r="F32" s="70">
        <v>15</v>
      </c>
      <c r="G32" s="5">
        <v>300</v>
      </c>
      <c r="H32" s="5"/>
      <c r="I32" t="str">
        <f>VLOOKUP(A:A,'2025 Card Sales Tracker'!D:D,1,FALSE)</f>
        <v>Ignacio Cisneros</v>
      </c>
    </row>
    <row r="33" spans="1:9" x14ac:dyDescent="0.35">
      <c r="A33" s="2" t="s">
        <v>202</v>
      </c>
      <c r="B33" s="70">
        <v>15</v>
      </c>
      <c r="C33" s="5">
        <v>300</v>
      </c>
      <c r="D33" s="70"/>
      <c r="E33" s="5"/>
      <c r="F33" s="70">
        <v>15</v>
      </c>
      <c r="G33" s="5">
        <v>300</v>
      </c>
      <c r="H33" s="5"/>
      <c r="I33" t="str">
        <f>VLOOKUP(A:A,'2025 Card Sales Tracker'!D:D,1,FALSE)</f>
        <v>Isaac Zabel</v>
      </c>
    </row>
    <row r="34" spans="1:9" x14ac:dyDescent="0.35">
      <c r="A34" s="2" t="s">
        <v>228</v>
      </c>
      <c r="B34" s="70">
        <v>9</v>
      </c>
      <c r="C34" s="5">
        <v>180</v>
      </c>
      <c r="D34" s="70">
        <v>1</v>
      </c>
      <c r="E34" s="5">
        <v>1</v>
      </c>
      <c r="F34" s="70">
        <v>10</v>
      </c>
      <c r="G34" s="5">
        <v>181</v>
      </c>
      <c r="H34" s="5"/>
      <c r="I34" t="str">
        <f>VLOOKUP(A:A,'2025 Card Sales Tracker'!D:D,1,FALSE)</f>
        <v>Isaiah Clark</v>
      </c>
    </row>
    <row r="35" spans="1:9" x14ac:dyDescent="0.35">
      <c r="A35" s="2" t="s">
        <v>208</v>
      </c>
      <c r="B35" s="70">
        <v>17</v>
      </c>
      <c r="C35" s="5">
        <v>340</v>
      </c>
      <c r="D35" s="70">
        <v>1</v>
      </c>
      <c r="E35" s="5">
        <v>10</v>
      </c>
      <c r="F35" s="70">
        <v>18</v>
      </c>
      <c r="G35" s="5">
        <v>350</v>
      </c>
      <c r="H35" s="5"/>
      <c r="I35" t="str">
        <f>VLOOKUP(A:A,'2025 Card Sales Tracker'!D:D,1,FALSE)</f>
        <v>Jack Pollen</v>
      </c>
    </row>
    <row r="36" spans="1:9" x14ac:dyDescent="0.35">
      <c r="A36" s="2" t="s">
        <v>215</v>
      </c>
      <c r="B36" s="70">
        <v>45</v>
      </c>
      <c r="C36" s="5">
        <v>900</v>
      </c>
      <c r="D36" s="70"/>
      <c r="E36" s="5"/>
      <c r="F36" s="70">
        <v>45</v>
      </c>
      <c r="G36" s="5">
        <v>900</v>
      </c>
      <c r="H36" s="5"/>
      <c r="I36" t="str">
        <f>VLOOKUP(A:A,'2025 Card Sales Tracker'!D:D,1,FALSE)</f>
        <v>Jake Kuznia</v>
      </c>
    </row>
    <row r="37" spans="1:9" x14ac:dyDescent="0.35">
      <c r="A37" s="2" t="s">
        <v>241</v>
      </c>
      <c r="B37" s="70">
        <v>2</v>
      </c>
      <c r="C37" s="5">
        <v>40</v>
      </c>
      <c r="D37" s="70"/>
      <c r="E37" s="5"/>
      <c r="F37" s="70">
        <v>2</v>
      </c>
      <c r="G37" s="5">
        <v>40</v>
      </c>
      <c r="H37" s="5"/>
      <c r="I37" t="str">
        <f>VLOOKUP(A:A,'2025 Card Sales Tracker'!D:D,1,FALSE)</f>
        <v>James Woodstrom</v>
      </c>
    </row>
    <row r="38" spans="1:9" x14ac:dyDescent="0.35">
      <c r="A38" s="2" t="s">
        <v>214</v>
      </c>
      <c r="B38" s="70">
        <v>18</v>
      </c>
      <c r="C38" s="5">
        <v>360</v>
      </c>
      <c r="D38" s="70"/>
      <c r="E38" s="5"/>
      <c r="F38" s="70">
        <v>18</v>
      </c>
      <c r="G38" s="5">
        <v>360</v>
      </c>
      <c r="H38" s="5"/>
      <c r="I38" t="str">
        <f>VLOOKUP(A:A,'2025 Card Sales Tracker'!D:D,1,FALSE)</f>
        <v>Jayden Gonzalez</v>
      </c>
    </row>
    <row r="39" spans="1:9" x14ac:dyDescent="0.35">
      <c r="A39" s="2" t="s">
        <v>249</v>
      </c>
      <c r="B39" s="70">
        <v>78</v>
      </c>
      <c r="C39" s="5">
        <v>1560</v>
      </c>
      <c r="D39" s="70">
        <v>1</v>
      </c>
      <c r="E39" s="5">
        <v>2</v>
      </c>
      <c r="F39" s="70">
        <v>79</v>
      </c>
      <c r="G39" s="5">
        <v>1562</v>
      </c>
      <c r="H39" s="5"/>
      <c r="I39" t="str">
        <f>VLOOKUP(A:A,'2025 Card Sales Tracker'!D:D,1,FALSE)</f>
        <v>Jon Nelson</v>
      </c>
    </row>
    <row r="40" spans="1:9" x14ac:dyDescent="0.35">
      <c r="A40" s="2" t="s">
        <v>200</v>
      </c>
      <c r="B40" s="70">
        <v>15</v>
      </c>
      <c r="C40" s="5">
        <v>300</v>
      </c>
      <c r="D40" s="70"/>
      <c r="E40" s="5"/>
      <c r="F40" s="70">
        <v>15</v>
      </c>
      <c r="G40" s="5">
        <v>300</v>
      </c>
      <c r="H40" s="5"/>
      <c r="I40" t="str">
        <f>VLOOKUP(A:A,'2025 Card Sales Tracker'!D:D,1,FALSE)</f>
        <v>Josh Pierson</v>
      </c>
    </row>
    <row r="41" spans="1:9" x14ac:dyDescent="0.35">
      <c r="A41" s="2" t="s">
        <v>261</v>
      </c>
      <c r="B41" s="70">
        <v>24</v>
      </c>
      <c r="C41" s="5">
        <v>460</v>
      </c>
      <c r="D41" s="70">
        <v>2</v>
      </c>
      <c r="E41" s="5">
        <v>34</v>
      </c>
      <c r="F41" s="70">
        <v>26</v>
      </c>
      <c r="G41" s="5">
        <v>494</v>
      </c>
      <c r="H41" s="5"/>
      <c r="I41" t="str">
        <f>VLOOKUP(A:A,'2025 Card Sales Tracker'!D:D,1,FALSE)</f>
        <v>Keane Woolever</v>
      </c>
    </row>
    <row r="42" spans="1:9" x14ac:dyDescent="0.35">
      <c r="A42" s="2" t="s">
        <v>211</v>
      </c>
      <c r="B42" s="70">
        <v>20</v>
      </c>
      <c r="C42" s="5">
        <v>400</v>
      </c>
      <c r="D42" s="70"/>
      <c r="E42" s="5"/>
      <c r="F42" s="70">
        <v>20</v>
      </c>
      <c r="G42" s="5">
        <v>400</v>
      </c>
      <c r="H42" s="5"/>
      <c r="I42" t="str">
        <f>VLOOKUP(A:A,'2025 Card Sales Tracker'!D:D,1,FALSE)</f>
        <v>Kelvin Shekey</v>
      </c>
    </row>
    <row r="43" spans="1:9" x14ac:dyDescent="0.35">
      <c r="A43" s="2" t="s">
        <v>225</v>
      </c>
      <c r="B43" s="70">
        <v>3</v>
      </c>
      <c r="C43" s="5">
        <v>60</v>
      </c>
      <c r="D43" s="70"/>
      <c r="E43" s="5"/>
      <c r="F43" s="70">
        <v>3</v>
      </c>
      <c r="G43" s="5">
        <v>60</v>
      </c>
      <c r="H43" s="5"/>
      <c r="I43" t="str">
        <f>VLOOKUP(A:A,'2025 Card Sales Tracker'!D:D,1,FALSE)</f>
        <v>Kevon Mapp</v>
      </c>
    </row>
    <row r="44" spans="1:9" x14ac:dyDescent="0.35">
      <c r="A44" s="2" t="s">
        <v>237</v>
      </c>
      <c r="B44" s="70">
        <v>15</v>
      </c>
      <c r="C44" s="5">
        <v>300</v>
      </c>
      <c r="D44" s="70"/>
      <c r="E44" s="5"/>
      <c r="F44" s="70">
        <v>15</v>
      </c>
      <c r="G44" s="5">
        <v>300</v>
      </c>
      <c r="H44" s="5"/>
      <c r="I44" t="str">
        <f>VLOOKUP(A:A,'2025 Card Sales Tracker'!D:D,1,FALSE)</f>
        <v>Marshon Mccoy</v>
      </c>
    </row>
    <row r="45" spans="1:9" x14ac:dyDescent="0.35">
      <c r="A45" s="2" t="s">
        <v>218</v>
      </c>
      <c r="B45" s="70">
        <v>7</v>
      </c>
      <c r="C45" s="5">
        <v>140</v>
      </c>
      <c r="D45" s="70"/>
      <c r="E45" s="5"/>
      <c r="F45" s="70">
        <v>7</v>
      </c>
      <c r="G45" s="5">
        <v>140</v>
      </c>
      <c r="H45" s="5"/>
      <c r="I45" t="str">
        <f>VLOOKUP(A:A,'2025 Card Sales Tracker'!D:D,1,FALSE)</f>
        <v>Mason Joyner</v>
      </c>
    </row>
    <row r="46" spans="1:9" x14ac:dyDescent="0.35">
      <c r="A46" s="2" t="s">
        <v>217</v>
      </c>
      <c r="B46" s="70">
        <v>60</v>
      </c>
      <c r="C46" s="5">
        <v>1200</v>
      </c>
      <c r="D46" s="70">
        <v>1</v>
      </c>
      <c r="E46" s="5">
        <v>20</v>
      </c>
      <c r="F46" s="70">
        <v>61</v>
      </c>
      <c r="G46" s="5">
        <v>1220</v>
      </c>
      <c r="H46" s="5"/>
      <c r="I46" t="str">
        <f>VLOOKUP(A:A,'2025 Card Sales Tracker'!D:D,1,FALSE)</f>
        <v>Matvei Plenkov</v>
      </c>
    </row>
    <row r="47" spans="1:9" x14ac:dyDescent="0.35">
      <c r="A47" s="2" t="s">
        <v>270</v>
      </c>
      <c r="B47" s="70">
        <v>12</v>
      </c>
      <c r="C47" s="5">
        <v>240</v>
      </c>
      <c r="D47" s="70"/>
      <c r="E47" s="5"/>
      <c r="F47" s="70">
        <v>12</v>
      </c>
      <c r="G47" s="5">
        <v>240</v>
      </c>
      <c r="H47" s="5"/>
      <c r="I47" t="str">
        <f>VLOOKUP(A:A,'2025 Card Sales Tracker'!D:D,1,FALSE)</f>
        <v>Maurice Powell</v>
      </c>
    </row>
    <row r="48" spans="1:9" x14ac:dyDescent="0.35">
      <c r="A48" s="2" t="s">
        <v>367</v>
      </c>
      <c r="B48" s="70">
        <v>15</v>
      </c>
      <c r="C48" s="5">
        <v>300</v>
      </c>
      <c r="D48" s="70">
        <v>1</v>
      </c>
      <c r="E48" s="5">
        <v>20</v>
      </c>
      <c r="F48" s="70">
        <v>16</v>
      </c>
      <c r="G48" s="5">
        <v>320</v>
      </c>
      <c r="H48" s="5"/>
      <c r="I48" t="str">
        <f>VLOOKUP(A:A,'2025 Card Sales Tracker'!D:D,1,FALSE)</f>
        <v>Mohamed Diano</v>
      </c>
    </row>
    <row r="49" spans="1:9" x14ac:dyDescent="0.35">
      <c r="A49" s="2" t="s">
        <v>291</v>
      </c>
      <c r="B49" s="70">
        <v>71</v>
      </c>
      <c r="C49" s="5">
        <v>1680</v>
      </c>
      <c r="D49" s="70"/>
      <c r="E49" s="5"/>
      <c r="F49" s="70">
        <v>71</v>
      </c>
      <c r="G49" s="5">
        <v>1680</v>
      </c>
      <c r="H49" s="5"/>
      <c r="I49" t="str">
        <f>VLOOKUP(A:A,'2025 Card Sales Tracker'!D:D,1,FALSE)</f>
        <v>Nick Merhy</v>
      </c>
    </row>
    <row r="50" spans="1:9" x14ac:dyDescent="0.35">
      <c r="A50" s="2" t="s">
        <v>224</v>
      </c>
      <c r="B50" s="70">
        <v>47</v>
      </c>
      <c r="C50" s="5">
        <v>941</v>
      </c>
      <c r="D50" s="70">
        <v>1</v>
      </c>
      <c r="E50" s="5">
        <v>7</v>
      </c>
      <c r="F50" s="70">
        <v>48</v>
      </c>
      <c r="G50" s="5">
        <v>948</v>
      </c>
      <c r="H50" s="5"/>
      <c r="I50" t="str">
        <f>VLOOKUP(A:A,'2025 Card Sales Tracker'!D:D,1,FALSE)</f>
        <v>Noah Bissell</v>
      </c>
    </row>
    <row r="51" spans="1:9" x14ac:dyDescent="0.35">
      <c r="A51" s="2" t="s">
        <v>377</v>
      </c>
      <c r="B51" s="70">
        <v>17</v>
      </c>
      <c r="C51" s="5">
        <v>340</v>
      </c>
      <c r="D51" s="70"/>
      <c r="E51" s="5"/>
      <c r="F51" s="70">
        <v>17</v>
      </c>
      <c r="G51" s="5">
        <v>340</v>
      </c>
      <c r="H51" s="5"/>
      <c r="I51" t="str">
        <f>VLOOKUP(A:A,'2025 Card Sales Tracker'!D:D,1,FALSE)</f>
        <v>Oliver LaLonde</v>
      </c>
    </row>
    <row r="52" spans="1:9" x14ac:dyDescent="0.35">
      <c r="A52" s="2" t="s">
        <v>205</v>
      </c>
      <c r="B52" s="70">
        <v>10</v>
      </c>
      <c r="C52" s="5">
        <v>200</v>
      </c>
      <c r="D52" s="70"/>
      <c r="E52" s="5"/>
      <c r="F52" s="70">
        <v>10</v>
      </c>
      <c r="G52" s="5">
        <v>200</v>
      </c>
      <c r="H52" s="5"/>
      <c r="I52" t="str">
        <f>VLOOKUP(A:A,'2025 Card Sales Tracker'!D:D,1,FALSE)</f>
        <v>Oshay Harris</v>
      </c>
    </row>
    <row r="53" spans="1:9" x14ac:dyDescent="0.35">
      <c r="A53" s="2" t="s">
        <v>296</v>
      </c>
      <c r="B53" s="70">
        <v>7</v>
      </c>
      <c r="C53" s="5">
        <v>140</v>
      </c>
      <c r="D53" s="70">
        <v>2</v>
      </c>
      <c r="E53" s="5">
        <v>200</v>
      </c>
      <c r="F53" s="70">
        <v>9</v>
      </c>
      <c r="G53" s="5">
        <v>340</v>
      </c>
      <c r="H53" s="5"/>
      <c r="I53" t="str">
        <f>VLOOKUP(A:A,'2025 Card Sales Tracker'!D:D,1,FALSE)</f>
        <v>Piers Anderson</v>
      </c>
    </row>
    <row r="54" spans="1:9" x14ac:dyDescent="0.35">
      <c r="A54" s="2" t="s">
        <v>272</v>
      </c>
      <c r="B54" s="70">
        <v>18</v>
      </c>
      <c r="C54" s="5">
        <v>360</v>
      </c>
      <c r="D54" s="70">
        <v>1</v>
      </c>
      <c r="E54" s="5">
        <v>25</v>
      </c>
      <c r="F54" s="70">
        <v>19</v>
      </c>
      <c r="G54" s="5">
        <v>385</v>
      </c>
      <c r="H54" s="5"/>
      <c r="I54" t="str">
        <f>VLOOKUP(A:A,'2025 Card Sales Tracker'!D:D,1,FALSE)</f>
        <v>Walter Johnson III</v>
      </c>
    </row>
    <row r="55" spans="1:9" x14ac:dyDescent="0.35">
      <c r="A55" s="2" t="s">
        <v>233</v>
      </c>
      <c r="B55" s="70">
        <v>23</v>
      </c>
      <c r="C55" s="5">
        <v>460</v>
      </c>
      <c r="D55" s="70">
        <v>1</v>
      </c>
      <c r="E55" s="5">
        <v>5</v>
      </c>
      <c r="F55" s="70">
        <v>24</v>
      </c>
      <c r="G55" s="5">
        <v>465</v>
      </c>
      <c r="H55" s="5"/>
      <c r="I55" t="str">
        <f>VLOOKUP(A:A,'2025 Card Sales Tracker'!D:D,1,FALSE)</f>
        <v>Will Johnston</v>
      </c>
    </row>
    <row r="56" spans="1:9" x14ac:dyDescent="0.35">
      <c r="A56" s="2" t="s">
        <v>221</v>
      </c>
      <c r="B56" s="70">
        <v>23</v>
      </c>
      <c r="C56" s="5">
        <v>460</v>
      </c>
      <c r="D56" s="70">
        <v>1</v>
      </c>
      <c r="E56" s="5">
        <v>20</v>
      </c>
      <c r="F56" s="70">
        <v>24</v>
      </c>
      <c r="G56" s="5">
        <v>480</v>
      </c>
      <c r="H56" s="5"/>
      <c r="I56" t="str">
        <f>VLOOKUP(A:A,'2025 Card Sales Tracker'!D:D,1,FALSE)</f>
        <v>Wyatt Peterson</v>
      </c>
    </row>
    <row r="57" spans="1:9" x14ac:dyDescent="0.35">
      <c r="A57" s="2" t="s">
        <v>256</v>
      </c>
      <c r="B57" s="70">
        <v>33</v>
      </c>
      <c r="C57" s="5">
        <v>660</v>
      </c>
      <c r="D57" s="70"/>
      <c r="E57" s="5"/>
      <c r="F57" s="70">
        <v>33</v>
      </c>
      <c r="G57" s="5">
        <v>660</v>
      </c>
      <c r="H57" s="5"/>
      <c r="I57" t="str">
        <f>VLOOKUP(A:A,'2025 Card Sales Tracker'!D:D,1,FALSE)</f>
        <v>Xavier Bailey</v>
      </c>
    </row>
    <row r="58" spans="1:9" x14ac:dyDescent="0.35">
      <c r="A58" s="2" t="s">
        <v>216</v>
      </c>
      <c r="B58" s="70">
        <v>15</v>
      </c>
      <c r="C58" s="5">
        <v>300</v>
      </c>
      <c r="D58" s="70"/>
      <c r="E58" s="5"/>
      <c r="F58" s="70">
        <v>15</v>
      </c>
      <c r="G58" s="5">
        <v>300</v>
      </c>
      <c r="H58" s="5"/>
      <c r="I58" t="str">
        <f>VLOOKUP(A:A,'2025 Card Sales Tracker'!D:D,1,FALSE)</f>
        <v>Xavier Moore</v>
      </c>
    </row>
    <row r="59" spans="1:9" x14ac:dyDescent="0.35">
      <c r="A59" s="2" t="s">
        <v>506</v>
      </c>
      <c r="B59" s="70">
        <v>32</v>
      </c>
      <c r="C59" s="5">
        <v>640</v>
      </c>
      <c r="D59" s="70"/>
      <c r="E59" s="5"/>
      <c r="F59" s="70">
        <v>32</v>
      </c>
      <c r="G59" s="5">
        <v>640</v>
      </c>
      <c r="H59" s="5"/>
      <c r="I59" t="str">
        <f>VLOOKUP(A:A,'2025 Card Sales Tracker'!D:D,1,FALSE)</f>
        <v>Cordell Givance</v>
      </c>
    </row>
    <row r="60" spans="1:9" x14ac:dyDescent="0.35">
      <c r="A60" s="2" t="s">
        <v>474</v>
      </c>
      <c r="B60" s="70">
        <v>4</v>
      </c>
      <c r="C60" s="5">
        <v>80</v>
      </c>
      <c r="D60" s="70"/>
      <c r="E60" s="5"/>
      <c r="F60" s="70">
        <v>4</v>
      </c>
      <c r="G60" s="5">
        <v>80</v>
      </c>
      <c r="H60" s="5"/>
      <c r="I60" t="str">
        <f>VLOOKUP(A:A,'2025 Card Sales Tracker'!D:D,1,FALSE)</f>
        <v>Railan Mao</v>
      </c>
    </row>
    <row r="61" spans="1:9" x14ac:dyDescent="0.35">
      <c r="A61" s="2" t="s">
        <v>470</v>
      </c>
      <c r="B61" s="70">
        <v>28</v>
      </c>
      <c r="C61" s="5">
        <v>560</v>
      </c>
      <c r="D61" s="70"/>
      <c r="E61" s="5"/>
      <c r="F61" s="70">
        <v>28</v>
      </c>
      <c r="G61" s="5">
        <v>560</v>
      </c>
      <c r="H61" s="5"/>
      <c r="I61" t="str">
        <f>VLOOKUP(A:A,'2025 Card Sales Tracker'!D:D,1,FALSE)</f>
        <v>Charlie Laible</v>
      </c>
    </row>
    <row r="62" spans="1:9" x14ac:dyDescent="0.35">
      <c r="A62" s="2" t="s">
        <v>557</v>
      </c>
      <c r="B62" s="70">
        <v>32</v>
      </c>
      <c r="C62" s="5">
        <v>640</v>
      </c>
      <c r="D62" s="70"/>
      <c r="E62" s="5"/>
      <c r="F62" s="70">
        <v>32</v>
      </c>
      <c r="G62" s="5">
        <v>640</v>
      </c>
      <c r="H62" s="5"/>
      <c r="I62" t="str">
        <f>VLOOKUP(A:A,'2025 Card Sales Tracker'!D:D,1,FALSE)</f>
        <v>Andre Cannon</v>
      </c>
    </row>
    <row r="63" spans="1:9" x14ac:dyDescent="0.35">
      <c r="A63" s="2" t="s">
        <v>510</v>
      </c>
      <c r="B63" s="70">
        <v>16</v>
      </c>
      <c r="C63" s="5">
        <v>320</v>
      </c>
      <c r="D63" s="70"/>
      <c r="E63" s="5"/>
      <c r="F63" s="70">
        <v>16</v>
      </c>
      <c r="G63" s="5">
        <v>320</v>
      </c>
      <c r="H63" s="5"/>
      <c r="I63" t="str">
        <f>VLOOKUP(A:A,'2025 Card Sales Tracker'!D:D,1,FALSE)</f>
        <v>Dylan Kirchner</v>
      </c>
    </row>
    <row r="64" spans="1:9" x14ac:dyDescent="0.35">
      <c r="A64" s="2" t="s">
        <v>495</v>
      </c>
      <c r="B64" s="70">
        <v>8</v>
      </c>
      <c r="C64" s="5">
        <v>160</v>
      </c>
      <c r="D64" s="70"/>
      <c r="E64" s="5"/>
      <c r="F64" s="70">
        <v>8</v>
      </c>
      <c r="G64" s="5">
        <v>160</v>
      </c>
      <c r="H64"/>
      <c r="I64" t="str">
        <f>VLOOKUP(A:A,'2025 Card Sales Tracker'!D:D,1,FALSE)</f>
        <v>Ayden Williams</v>
      </c>
    </row>
    <row r="65" spans="1:9" x14ac:dyDescent="0.35">
      <c r="A65" s="2" t="s">
        <v>602</v>
      </c>
      <c r="B65" s="70">
        <v>4</v>
      </c>
      <c r="C65" s="5">
        <v>80</v>
      </c>
      <c r="D65" s="70"/>
      <c r="E65" s="5"/>
      <c r="F65" s="70">
        <v>4</v>
      </c>
      <c r="G65" s="5">
        <v>80</v>
      </c>
      <c r="I65" t="str">
        <f>VLOOKUP(A:A,'2025 Card Sales Tracker'!D:D,1,FALSE)</f>
        <v>Jack Otos</v>
      </c>
    </row>
    <row r="66" spans="1:9" x14ac:dyDescent="0.35">
      <c r="A66" s="2" t="s">
        <v>192</v>
      </c>
      <c r="B66" s="70">
        <v>1</v>
      </c>
      <c r="C66" s="5">
        <v>20</v>
      </c>
      <c r="D66" s="70"/>
      <c r="E66" s="5"/>
      <c r="F66" s="70">
        <v>1</v>
      </c>
      <c r="G66" s="5">
        <v>20</v>
      </c>
      <c r="I66" t="str">
        <f>VLOOKUP(A:A,'2025 Card Sales Tracker'!D:D,1,FALSE)</f>
        <v>Coach Chauncy</v>
      </c>
    </row>
    <row r="67" spans="1:9" x14ac:dyDescent="0.35">
      <c r="A67" s="2" t="s">
        <v>479</v>
      </c>
      <c r="B67" s="70">
        <v>9</v>
      </c>
      <c r="C67" s="5">
        <v>180</v>
      </c>
      <c r="D67" s="70">
        <v>1</v>
      </c>
      <c r="E67" s="5">
        <v>120</v>
      </c>
      <c r="F67" s="70">
        <v>10</v>
      </c>
      <c r="G67" s="5">
        <v>300</v>
      </c>
      <c r="I67" t="str">
        <f>VLOOKUP(A:A,'2025 Card Sales Tracker'!D:D,1,FALSE)</f>
        <v>Logan Merritt</v>
      </c>
    </row>
    <row r="68" spans="1:9" x14ac:dyDescent="0.35">
      <c r="A68" s="2" t="s">
        <v>485</v>
      </c>
      <c r="B68" s="70">
        <v>19</v>
      </c>
      <c r="C68" s="5">
        <v>440</v>
      </c>
      <c r="D68" s="70"/>
      <c r="E68" s="5"/>
      <c r="F68" s="70">
        <v>19</v>
      </c>
      <c r="G68" s="5">
        <v>440</v>
      </c>
      <c r="I68" t="str">
        <f>VLOOKUP(A:A,'2025 Card Sales Tracker'!D:D,1,FALSE)</f>
        <v>Chase Radel</v>
      </c>
    </row>
    <row r="69" spans="1:9" x14ac:dyDescent="0.35">
      <c r="A69" s="2" t="s">
        <v>493</v>
      </c>
      <c r="B69" s="70">
        <v>16</v>
      </c>
      <c r="C69" s="5">
        <v>320</v>
      </c>
      <c r="D69" s="70"/>
      <c r="E69" s="5"/>
      <c r="F69" s="70">
        <v>16</v>
      </c>
      <c r="G69" s="5">
        <v>320</v>
      </c>
      <c r="I69" t="str">
        <f>VLOOKUP(A:A,'2025 Card Sales Tracker'!D:D,1,FALSE)</f>
        <v>Ben Spilde</v>
      </c>
    </row>
    <row r="70" spans="1:9" x14ac:dyDescent="0.35">
      <c r="A70" s="2" t="s">
        <v>500</v>
      </c>
      <c r="B70" s="70">
        <v>15</v>
      </c>
      <c r="C70" s="5">
        <v>300</v>
      </c>
      <c r="D70" s="70"/>
      <c r="E70" s="5"/>
      <c r="F70" s="70">
        <v>15</v>
      </c>
      <c r="G70" s="5">
        <v>300</v>
      </c>
      <c r="I70" t="str">
        <f>VLOOKUP(A:A,'2025 Card Sales Tracker'!D:D,1,FALSE)</f>
        <v>Ayden Bebo</v>
      </c>
    </row>
    <row r="71" spans="1:9" x14ac:dyDescent="0.35">
      <c r="A71" s="2" t="s">
        <v>507</v>
      </c>
      <c r="B71" s="70">
        <v>12</v>
      </c>
      <c r="C71" s="5">
        <v>240</v>
      </c>
      <c r="D71" s="70"/>
      <c r="E71" s="5"/>
      <c r="F71" s="70">
        <v>12</v>
      </c>
      <c r="G71" s="5">
        <v>240</v>
      </c>
      <c r="I71" t="str">
        <f>VLOOKUP(A:A,'2025 Card Sales Tracker'!D:D,1,FALSE)</f>
        <v>Andre Ingram</v>
      </c>
    </row>
    <row r="72" spans="1:9" x14ac:dyDescent="0.35">
      <c r="A72" s="2" t="s">
        <v>505</v>
      </c>
      <c r="B72" s="70">
        <v>5</v>
      </c>
      <c r="C72" s="5">
        <v>100</v>
      </c>
      <c r="D72" s="70"/>
      <c r="E72" s="5"/>
      <c r="F72" s="70">
        <v>5</v>
      </c>
      <c r="G72" s="5">
        <v>100</v>
      </c>
      <c r="I72" t="str">
        <f>VLOOKUP(A:A,'2025 Card Sales Tracker'!D:D,1,FALSE)</f>
        <v>Wilmot David</v>
      </c>
    </row>
    <row r="73" spans="1:9" x14ac:dyDescent="0.35">
      <c r="A73" s="2" t="s">
        <v>489</v>
      </c>
      <c r="B73" s="70">
        <v>3</v>
      </c>
      <c r="C73" s="5">
        <v>60</v>
      </c>
      <c r="D73" s="70"/>
      <c r="E73" s="5"/>
      <c r="F73" s="70">
        <v>3</v>
      </c>
      <c r="G73" s="5">
        <v>60</v>
      </c>
      <c r="I73" t="e">
        <f>VLOOKUP(A:A,'2025 Card Sales Tracker'!D:D,1,FALSE)</f>
        <v>#N/A</v>
      </c>
    </row>
    <row r="74" spans="1:9" x14ac:dyDescent="0.35">
      <c r="A74" s="2" t="s">
        <v>504</v>
      </c>
      <c r="B74" s="70">
        <v>6</v>
      </c>
      <c r="C74" s="5">
        <v>120</v>
      </c>
      <c r="D74" s="70">
        <v>1</v>
      </c>
      <c r="E74" s="5">
        <v>6</v>
      </c>
      <c r="F74" s="70">
        <v>7</v>
      </c>
      <c r="G74" s="5">
        <v>126</v>
      </c>
      <c r="I74" t="str">
        <f>VLOOKUP(A:A,'2025 Card Sales Tracker'!D:D,1,FALSE)</f>
        <v>Liam Dalle</v>
      </c>
    </row>
    <row r="75" spans="1:9" x14ac:dyDescent="0.35">
      <c r="A75" s="2" t="s">
        <v>494</v>
      </c>
      <c r="B75" s="70">
        <v>25</v>
      </c>
      <c r="C75" s="5">
        <v>500</v>
      </c>
      <c r="D75" s="70"/>
      <c r="E75" s="5"/>
      <c r="F75" s="70">
        <v>25</v>
      </c>
      <c r="G75" s="5">
        <v>500</v>
      </c>
      <c r="I75" t="str">
        <f>VLOOKUP(A:A,'2025 Card Sales Tracker'!D:D,1,FALSE)</f>
        <v>Dom Thompson</v>
      </c>
    </row>
    <row r="76" spans="1:9" x14ac:dyDescent="0.35">
      <c r="A76" s="2" t="s">
        <v>710</v>
      </c>
      <c r="B76" s="70">
        <v>5</v>
      </c>
      <c r="C76" s="5">
        <v>100</v>
      </c>
      <c r="D76" s="70"/>
      <c r="E76" s="5"/>
      <c r="F76" s="70">
        <v>5</v>
      </c>
      <c r="G76" s="5">
        <v>100</v>
      </c>
      <c r="I76" t="str">
        <f>VLOOKUP(A:A,'2025 Card Sales Tracker'!D:D,1,FALSE)</f>
        <v>August Winkler</v>
      </c>
    </row>
    <row r="77" spans="1:9" x14ac:dyDescent="0.35">
      <c r="A77" s="2" t="s">
        <v>708</v>
      </c>
      <c r="B77" s="70">
        <v>9</v>
      </c>
      <c r="C77" s="5">
        <v>180</v>
      </c>
      <c r="D77" s="70"/>
      <c r="E77" s="5"/>
      <c r="F77" s="70">
        <v>9</v>
      </c>
      <c r="G77" s="5">
        <v>180</v>
      </c>
      <c r="I77" t="str">
        <f>VLOOKUP(A:A,'2025 Card Sales Tracker'!D:D,1,FALSE)</f>
        <v>Eddie Walker</v>
      </c>
    </row>
    <row r="78" spans="1:9" x14ac:dyDescent="0.35">
      <c r="A78" s="2" t="s">
        <v>723</v>
      </c>
      <c r="B78" s="70">
        <v>15</v>
      </c>
      <c r="C78" s="5">
        <v>300</v>
      </c>
      <c r="D78" s="70"/>
      <c r="E78" s="5"/>
      <c r="F78" s="70">
        <v>15</v>
      </c>
      <c r="G78" s="5">
        <v>300</v>
      </c>
      <c r="I78" t="str">
        <f>VLOOKUP(A:A,'2025 Card Sales Tracker'!D:D,1,FALSE)</f>
        <v>josh confeld</v>
      </c>
    </row>
    <row r="79" spans="1:9" x14ac:dyDescent="0.35">
      <c r="A79" s="2" t="s">
        <v>476</v>
      </c>
      <c r="B79" s="70">
        <v>16</v>
      </c>
      <c r="C79" s="5">
        <v>320</v>
      </c>
      <c r="D79" s="70"/>
      <c r="E79" s="5"/>
      <c r="F79" s="70">
        <v>16</v>
      </c>
      <c r="G79" s="5">
        <v>320</v>
      </c>
      <c r="I79" t="str">
        <f>VLOOKUP(A:A,'2025 Card Sales Tracker'!D:D,1,FALSE)</f>
        <v>Liam McCollum</v>
      </c>
    </row>
    <row r="80" spans="1:9" x14ac:dyDescent="0.35">
      <c r="A80" s="2" t="s">
        <v>194</v>
      </c>
      <c r="B80" s="70">
        <v>6</v>
      </c>
      <c r="C80" s="5">
        <v>120</v>
      </c>
      <c r="D80" s="70"/>
      <c r="E80" s="5"/>
      <c r="F80" s="70">
        <v>6</v>
      </c>
      <c r="G80" s="5">
        <v>120</v>
      </c>
      <c r="I80" t="str">
        <f>VLOOKUP(A:A,'2025 Card Sales Tracker'!D:D,1,FALSE)</f>
        <v>Coach Groovy</v>
      </c>
    </row>
    <row r="81" spans="1:9" x14ac:dyDescent="0.35">
      <c r="A81" s="2" t="s">
        <v>480</v>
      </c>
      <c r="B81" s="70">
        <v>9</v>
      </c>
      <c r="C81" s="5">
        <v>180</v>
      </c>
      <c r="D81" s="70"/>
      <c r="E81" s="5"/>
      <c r="F81" s="70">
        <v>9</v>
      </c>
      <c r="G81" s="5">
        <v>180</v>
      </c>
      <c r="I81" t="str">
        <f>VLOOKUP(A:A,'2025 Card Sales Tracker'!D:D,1,FALSE)</f>
        <v>Tre Moore</v>
      </c>
    </row>
    <row r="82" spans="1:9" x14ac:dyDescent="0.35">
      <c r="A82" s="2" t="s">
        <v>481</v>
      </c>
      <c r="B82" s="70">
        <v>21</v>
      </c>
      <c r="C82" s="5">
        <v>420</v>
      </c>
      <c r="D82" s="70"/>
      <c r="E82" s="5"/>
      <c r="F82" s="70">
        <v>21</v>
      </c>
      <c r="G82" s="5">
        <v>420</v>
      </c>
      <c r="I82" t="str">
        <f>VLOOKUP(A:A,'2025 Card Sales Tracker'!D:D,1,FALSE)</f>
        <v>Jayden Moore</v>
      </c>
    </row>
    <row r="83" spans="1:9" x14ac:dyDescent="0.35">
      <c r="A83" s="2" t="s">
        <v>483</v>
      </c>
      <c r="B83" s="70">
        <v>15</v>
      </c>
      <c r="C83" s="5">
        <v>300</v>
      </c>
      <c r="D83" s="70"/>
      <c r="E83" s="5"/>
      <c r="F83" s="70">
        <v>15</v>
      </c>
      <c r="G83" s="5">
        <v>300</v>
      </c>
      <c r="I83" t="str">
        <f>VLOOKUP(A:A,'2025 Card Sales Tracker'!D:D,1,FALSE)</f>
        <v>Brandon Nyakundi</v>
      </c>
    </row>
    <row r="84" spans="1:9" x14ac:dyDescent="0.35">
      <c r="A84" s="2" t="s">
        <v>737</v>
      </c>
      <c r="B84" s="70">
        <v>1</v>
      </c>
      <c r="C84" s="5">
        <v>20</v>
      </c>
      <c r="D84" s="70"/>
      <c r="E84" s="5"/>
      <c r="F84" s="70">
        <v>1</v>
      </c>
      <c r="G84" s="5">
        <v>20</v>
      </c>
      <c r="I84" t="e">
        <f>VLOOKUP(A:A,'2025 Card Sales Tracker'!D:D,1,FALSE)</f>
        <v>#N/A</v>
      </c>
    </row>
    <row r="85" spans="1:9" x14ac:dyDescent="0.35">
      <c r="A85" s="2" t="s">
        <v>472</v>
      </c>
      <c r="B85" s="70">
        <v>15</v>
      </c>
      <c r="C85" s="5">
        <v>300</v>
      </c>
      <c r="D85" s="70"/>
      <c r="E85" s="5"/>
      <c r="F85" s="70">
        <v>15</v>
      </c>
      <c r="G85" s="5">
        <v>300</v>
      </c>
      <c r="I85" t="str">
        <f>VLOOKUP(A:A,'2025 Card Sales Tracker'!D:D,1,FALSE)</f>
        <v>Mason Long</v>
      </c>
    </row>
    <row r="86" spans="1:9" x14ac:dyDescent="0.35">
      <c r="A86" s="2" t="s">
        <v>744</v>
      </c>
      <c r="B86" s="70">
        <v>1</v>
      </c>
      <c r="C86" s="5">
        <v>20</v>
      </c>
      <c r="D86" s="70"/>
      <c r="E86" s="5"/>
      <c r="F86" s="70">
        <v>1</v>
      </c>
      <c r="G86" s="5">
        <v>20</v>
      </c>
      <c r="I86" t="e">
        <f>VLOOKUP(A:A,'2025 Card Sales Tracker'!D:D,1,FALSE)</f>
        <v>#N/A</v>
      </c>
    </row>
    <row r="87" spans="1:9" x14ac:dyDescent="0.35">
      <c r="A87" s="2" t="s">
        <v>502</v>
      </c>
      <c r="B87" s="70">
        <v>2</v>
      </c>
      <c r="C87" s="5">
        <v>40</v>
      </c>
      <c r="D87" s="70"/>
      <c r="E87" s="5"/>
      <c r="F87" s="70">
        <v>2</v>
      </c>
      <c r="G87" s="5">
        <v>40</v>
      </c>
      <c r="I87" t="str">
        <f>VLOOKUP(A:A,'2025 Card Sales Tracker'!D:D,1,FALSE)</f>
        <v>Desmond Coleman</v>
      </c>
    </row>
    <row r="88" spans="1:9" x14ac:dyDescent="0.35">
      <c r="A88" s="2" t="s">
        <v>680</v>
      </c>
      <c r="B88" s="70">
        <v>15</v>
      </c>
      <c r="C88" s="5">
        <v>300</v>
      </c>
      <c r="D88" s="70"/>
      <c r="E88" s="5"/>
      <c r="F88" s="70">
        <v>15</v>
      </c>
      <c r="G88" s="5">
        <v>300</v>
      </c>
      <c r="I88" t="str">
        <f>VLOOKUP(A:A,'2025 Card Sales Tracker'!D:D,1,FALSE)</f>
        <v>Teddy Higgins</v>
      </c>
    </row>
    <row r="89" spans="1:9" x14ac:dyDescent="0.35">
      <c r="A89" s="2" t="s">
        <v>195</v>
      </c>
      <c r="B89" s="70">
        <v>15</v>
      </c>
      <c r="C89" s="5">
        <v>300</v>
      </c>
      <c r="D89" s="70"/>
      <c r="E89" s="5"/>
      <c r="F89" s="70">
        <v>15</v>
      </c>
      <c r="G89" s="5">
        <v>300</v>
      </c>
      <c r="I89" t="str">
        <f>VLOOKUP(A:A,'2025 Card Sales Tracker'!D:D,1,FALSE)</f>
        <v>Coach Mark</v>
      </c>
    </row>
    <row r="90" spans="1:9" x14ac:dyDescent="0.35">
      <c r="A90" s="2" t="s">
        <v>754</v>
      </c>
      <c r="B90" s="70">
        <v>6</v>
      </c>
      <c r="C90" s="5">
        <v>120</v>
      </c>
      <c r="D90" s="70"/>
      <c r="E90" s="5"/>
      <c r="F90" s="70">
        <v>6</v>
      </c>
      <c r="G90" s="5">
        <v>120</v>
      </c>
      <c r="I90" t="str">
        <f>VLOOKUP(A:A,'2025 Card Sales Tracker'!D:D,1,FALSE)</f>
        <v>Tjay Harden</v>
      </c>
    </row>
    <row r="91" spans="1:9" x14ac:dyDescent="0.35">
      <c r="A91" s="2" t="s">
        <v>462</v>
      </c>
      <c r="B91" s="70">
        <v>1546</v>
      </c>
      <c r="C91" s="5">
        <v>31312.7</v>
      </c>
      <c r="D91" s="70">
        <v>26</v>
      </c>
      <c r="E91" s="5">
        <v>617</v>
      </c>
      <c r="F91" s="70">
        <v>1572</v>
      </c>
      <c r="G91" s="5">
        <v>31929.7</v>
      </c>
    </row>
    <row r="92" spans="1:9" x14ac:dyDescent="0.35">
      <c r="C92"/>
      <c r="D92"/>
      <c r="E92"/>
      <c r="G92"/>
    </row>
  </sheetData>
  <sortState xmlns:xlrd2="http://schemas.microsoft.com/office/spreadsheetml/2017/richdata2" columnSort="1" ref="A3:G64">
    <sortCondition descending="1" ref="C6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781C4-E49F-4C8B-A037-9D637DD40969}">
  <dimension ref="A1:S212"/>
  <sheetViews>
    <sheetView zoomScale="98" workbookViewId="0">
      <pane xSplit="3" ySplit="2" topLeftCell="D36" activePane="bottomRight" state="frozen"/>
      <selection pane="topRight" activeCell="C1" sqref="C1"/>
      <selection pane="bottomLeft" activeCell="A2" sqref="A2"/>
      <selection pane="bottomRight" activeCell="J46" sqref="J46"/>
    </sheetView>
  </sheetViews>
  <sheetFormatPr defaultColWidth="8.7265625" defaultRowHeight="14.5" x14ac:dyDescent="0.35"/>
  <cols>
    <col min="1" max="1" width="8.453125" style="16" bestFit="1" customWidth="1"/>
    <col min="2" max="2" width="17.81640625" style="16" bestFit="1" customWidth="1"/>
    <col min="3" max="3" width="15.26953125" style="16" bestFit="1" customWidth="1"/>
    <col min="4" max="4" width="19.81640625" style="16" bestFit="1" customWidth="1"/>
    <col min="5" max="5" width="10.7265625" style="16" hidden="1" customWidth="1"/>
    <col min="6" max="6" width="13.36328125" style="16" hidden="1" customWidth="1"/>
    <col min="7" max="7" width="15.08984375" style="29" hidden="1" customWidth="1"/>
    <col min="8" max="8" width="12.90625" style="16" bestFit="1" customWidth="1"/>
    <col min="9" max="9" width="5.36328125" style="16" hidden="1" customWidth="1"/>
    <col min="10" max="10" width="8.81640625" style="16" bestFit="1" customWidth="1"/>
    <col min="11" max="11" width="14.1796875" style="16" hidden="1" customWidth="1"/>
    <col min="12" max="12" width="8" style="16" customWidth="1"/>
    <col min="13" max="13" width="10.7265625" style="16" customWidth="1"/>
    <col min="14" max="14" width="15.1796875" style="16" bestFit="1" customWidth="1"/>
    <col min="15" max="15" width="16.26953125" style="28" bestFit="1" customWidth="1"/>
    <col min="16" max="16" width="50.453125" style="16" hidden="1" customWidth="1"/>
    <col min="17" max="17" width="23.36328125" style="16" hidden="1" customWidth="1"/>
    <col min="18" max="18" width="21" style="28" hidden="1" customWidth="1"/>
    <col min="19" max="19" width="13" style="16" hidden="1" customWidth="1"/>
    <col min="20" max="16384" width="8.7265625" style="16"/>
  </cols>
  <sheetData>
    <row r="1" spans="1:19" x14ac:dyDescent="0.35">
      <c r="L1" s="41">
        <f>SUM(L3:L102)</f>
        <v>308</v>
      </c>
      <c r="M1" s="49">
        <f>SUM(M3:M102)</f>
        <v>617</v>
      </c>
      <c r="N1" s="16">
        <f>COUNTIF(N3:N111,"waived")</f>
        <v>58</v>
      </c>
      <c r="O1" s="46">
        <f>SUM(O3:O102)</f>
        <v>3780</v>
      </c>
    </row>
    <row r="2" spans="1:19" s="26" customFormat="1" ht="58" x14ac:dyDescent="0.35">
      <c r="A2" s="22" t="s">
        <v>180</v>
      </c>
      <c r="B2" s="22" t="s">
        <v>0</v>
      </c>
      <c r="C2" s="22" t="s">
        <v>1</v>
      </c>
      <c r="D2" s="22" t="s">
        <v>499</v>
      </c>
      <c r="E2" s="23" t="s">
        <v>2</v>
      </c>
      <c r="F2" s="23" t="s">
        <v>3</v>
      </c>
      <c r="G2" s="24" t="s">
        <v>468</v>
      </c>
      <c r="H2" s="23" t="s">
        <v>612</v>
      </c>
      <c r="I2" s="23" t="s">
        <v>614</v>
      </c>
      <c r="J2" s="23" t="s">
        <v>613</v>
      </c>
      <c r="K2" s="23" t="s">
        <v>611</v>
      </c>
      <c r="L2" s="23" t="s">
        <v>610</v>
      </c>
      <c r="M2" s="48" t="s">
        <v>635</v>
      </c>
      <c r="N2" s="23" t="s">
        <v>553</v>
      </c>
      <c r="O2" s="25" t="s">
        <v>560</v>
      </c>
      <c r="P2" s="22" t="s">
        <v>666</v>
      </c>
      <c r="Q2" s="22" t="s">
        <v>722</v>
      </c>
      <c r="R2" s="57" t="s">
        <v>759</v>
      </c>
      <c r="S2" s="22" t="s">
        <v>758</v>
      </c>
    </row>
    <row r="3" spans="1:19" x14ac:dyDescent="0.35">
      <c r="A3" s="16">
        <v>2028</v>
      </c>
      <c r="B3" s="16" t="s">
        <v>4</v>
      </c>
      <c r="C3" s="16" t="s">
        <v>5</v>
      </c>
      <c r="D3" s="16" t="s">
        <v>212</v>
      </c>
      <c r="E3" s="16" t="s">
        <v>652</v>
      </c>
      <c r="F3" s="16" t="s">
        <v>6</v>
      </c>
      <c r="G3" s="16">
        <v>60</v>
      </c>
      <c r="H3" s="16">
        <v>20</v>
      </c>
      <c r="I3" s="16">
        <v>4</v>
      </c>
      <c r="J3" s="16">
        <f>IFERROR(VLOOKUP(D:D,'Sales Summary'!A:B,2,FALSE),0)</f>
        <v>16</v>
      </c>
      <c r="K3" s="16">
        <f>IFERROR(VLOOKUP(D:D,Sheet1!A:B,2,FALSE),0)</f>
        <v>16</v>
      </c>
      <c r="L3" s="16">
        <f t="shared" ref="L3:L34" si="0">IFERROR((H3-K3-I3),0)</f>
        <v>0</v>
      </c>
      <c r="M3" s="47">
        <f>IFERROR(VLOOKUP(D:D,'Sales Summary'!A:E,5,FALSE),0)</f>
        <v>0</v>
      </c>
      <c r="N3" s="42" t="str">
        <f>IF(J3&gt;14,"waived","$300")</f>
        <v>waived</v>
      </c>
      <c r="O3" s="28">
        <f t="shared" ref="O3:O34" si="1">(IF(J3&gt;15,( J3-15)*5,0)) +(IF(J3&lt;=29,0,IF(J3&lt;=44,50,IF(J3&lt;=59,100,IF(J3&lt;=74,150,IF(J3&lt;=89,200,"0"))))))</f>
        <v>5</v>
      </c>
      <c r="Q3" s="16" t="s">
        <v>786</v>
      </c>
      <c r="R3" s="16" t="s">
        <v>626</v>
      </c>
      <c r="S3" s="16" t="s">
        <v>787</v>
      </c>
    </row>
    <row r="4" spans="1:19" x14ac:dyDescent="0.35">
      <c r="A4" s="16">
        <v>2028</v>
      </c>
      <c r="B4" s="16" t="s">
        <v>4</v>
      </c>
      <c r="C4" s="16" t="s">
        <v>7</v>
      </c>
      <c r="D4" s="16" t="s">
        <v>203</v>
      </c>
      <c r="E4" s="16" t="s">
        <v>8</v>
      </c>
      <c r="F4" s="16" t="s">
        <v>6</v>
      </c>
      <c r="G4" s="16">
        <v>8</v>
      </c>
      <c r="H4" s="16">
        <v>15</v>
      </c>
      <c r="I4" s="16">
        <v>0</v>
      </c>
      <c r="J4" s="16">
        <f>IFERROR(VLOOKUP(D:D,'Sales Summary'!A:B,2,FALSE),0)</f>
        <v>22</v>
      </c>
      <c r="K4" s="16">
        <f>IFERROR(VLOOKUP(D:D,Sheet1!A:B,2,FALSE),0)</f>
        <v>18</v>
      </c>
      <c r="L4" s="16">
        <f t="shared" si="0"/>
        <v>-3</v>
      </c>
      <c r="M4" s="47">
        <f>IFERROR(VLOOKUP(D:D,'Sales Summary'!A:E,5,FALSE),0)</f>
        <v>0</v>
      </c>
      <c r="N4" s="42" t="str">
        <f>IF(J4&gt;14,"waived","$300")</f>
        <v>waived</v>
      </c>
      <c r="O4" s="28">
        <f t="shared" si="1"/>
        <v>35</v>
      </c>
      <c r="Q4" s="16" t="s">
        <v>786</v>
      </c>
      <c r="R4" s="16" t="s">
        <v>626</v>
      </c>
      <c r="S4" s="16" t="s">
        <v>788</v>
      </c>
    </row>
    <row r="5" spans="1:19" x14ac:dyDescent="0.35">
      <c r="A5" s="16">
        <v>2028</v>
      </c>
      <c r="B5" s="16" t="s">
        <v>9</v>
      </c>
      <c r="C5" s="16" t="s">
        <v>10</v>
      </c>
      <c r="D5" s="16" t="s">
        <v>296</v>
      </c>
      <c r="E5" s="16" t="s">
        <v>8</v>
      </c>
      <c r="G5" s="16" t="s">
        <v>626</v>
      </c>
      <c r="H5" s="16">
        <v>10</v>
      </c>
      <c r="I5" s="16">
        <v>4</v>
      </c>
      <c r="J5" s="16">
        <f>IFERROR(VLOOKUP(D:D,'Sales Summary'!A:B,2,FALSE),0)</f>
        <v>7</v>
      </c>
      <c r="K5" s="16">
        <f>IFERROR(VLOOKUP(D:D,Sheet1!A:B,2,FALSE),0)</f>
        <v>7</v>
      </c>
      <c r="L5" s="16">
        <f t="shared" si="0"/>
        <v>-1</v>
      </c>
      <c r="M5" s="47">
        <f>IFERROR(VLOOKUP(D:D,'Sales Summary'!A:E,5,FALSE),0)</f>
        <v>200</v>
      </c>
      <c r="N5" s="42" t="s">
        <v>636</v>
      </c>
      <c r="O5" s="28">
        <f t="shared" si="1"/>
        <v>0</v>
      </c>
      <c r="Q5" s="16" t="s">
        <v>789</v>
      </c>
      <c r="R5" s="16" t="s">
        <v>626</v>
      </c>
      <c r="S5" s="16" t="s">
        <v>788</v>
      </c>
    </row>
    <row r="6" spans="1:19" x14ac:dyDescent="0.35">
      <c r="A6" s="16">
        <v>2028</v>
      </c>
      <c r="B6" s="16" t="s">
        <v>11</v>
      </c>
      <c r="C6" s="16" t="s">
        <v>12</v>
      </c>
      <c r="D6" s="16" t="s">
        <v>256</v>
      </c>
      <c r="E6" s="16" t="s">
        <v>652</v>
      </c>
      <c r="F6" s="16" t="s">
        <v>6</v>
      </c>
      <c r="G6" s="29" t="s">
        <v>189</v>
      </c>
      <c r="H6" s="16">
        <v>31</v>
      </c>
      <c r="I6" s="16">
        <v>0</v>
      </c>
      <c r="J6" s="16">
        <f>IFERROR(VLOOKUP(D:D,'Sales Summary'!A:B,2,FALSE),0)</f>
        <v>33</v>
      </c>
      <c r="K6" s="16">
        <f>IFERROR(VLOOKUP(D:D,Sheet1!A:B,2,FALSE),0)</f>
        <v>33</v>
      </c>
      <c r="L6" s="16">
        <f t="shared" si="0"/>
        <v>-2</v>
      </c>
      <c r="M6" s="47">
        <f>IFERROR(VLOOKUP(D:D,'Sales Summary'!A:E,5,FALSE),0)</f>
        <v>0</v>
      </c>
      <c r="N6" s="42" t="str">
        <f t="shared" ref="N6:N37" si="2">IF(J6&gt;14,"waived","$300")</f>
        <v>waived</v>
      </c>
      <c r="O6" s="28">
        <f t="shared" si="1"/>
        <v>140</v>
      </c>
      <c r="Q6" s="16" t="s">
        <v>790</v>
      </c>
      <c r="R6" s="16" t="s">
        <v>626</v>
      </c>
      <c r="S6" s="16" t="s">
        <v>788</v>
      </c>
    </row>
    <row r="7" spans="1:19" x14ac:dyDescent="0.35">
      <c r="A7" s="16">
        <v>2029</v>
      </c>
      <c r="B7" s="16" t="s">
        <v>14</v>
      </c>
      <c r="C7" s="16" t="s">
        <v>15</v>
      </c>
      <c r="D7" s="16" t="s">
        <v>500</v>
      </c>
      <c r="E7" s="16" t="s">
        <v>8</v>
      </c>
      <c r="G7" s="16">
        <v>113</v>
      </c>
      <c r="H7" s="16">
        <v>15</v>
      </c>
      <c r="I7" s="16">
        <v>0</v>
      </c>
      <c r="J7" s="16">
        <f>IFERROR(VLOOKUP(D:D,'Sales Summary'!A:B,2,FALSE),0)</f>
        <v>15</v>
      </c>
      <c r="K7" s="16">
        <f>IFERROR(VLOOKUP(D:D,Sheet1!A:B,2,FALSE),0)</f>
        <v>15</v>
      </c>
      <c r="L7" s="16">
        <f t="shared" si="0"/>
        <v>0</v>
      </c>
      <c r="M7" s="47">
        <f>IFERROR(VLOOKUP(D:D,'Sales Summary'!A:E,5,FALSE),0)</f>
        <v>0</v>
      </c>
      <c r="N7" s="42" t="str">
        <f t="shared" si="2"/>
        <v>waived</v>
      </c>
      <c r="O7" s="28">
        <f t="shared" si="1"/>
        <v>0</v>
      </c>
      <c r="Q7" s="16" t="s">
        <v>791</v>
      </c>
      <c r="R7" s="16" t="s">
        <v>626</v>
      </c>
      <c r="S7" s="16" t="s">
        <v>788</v>
      </c>
    </row>
    <row r="8" spans="1:19" x14ac:dyDescent="0.35">
      <c r="A8" s="16">
        <v>2029</v>
      </c>
      <c r="B8" s="16" t="s">
        <v>16</v>
      </c>
      <c r="C8" s="16" t="s">
        <v>17</v>
      </c>
      <c r="D8" s="16" t="s">
        <v>224</v>
      </c>
      <c r="E8" s="16" t="s">
        <v>720</v>
      </c>
      <c r="G8" s="50">
        <v>98111</v>
      </c>
      <c r="H8" s="16">
        <v>30</v>
      </c>
      <c r="I8" s="16">
        <v>0</v>
      </c>
      <c r="J8" s="16">
        <f>IFERROR(VLOOKUP(D:D,'Sales Summary'!A:B,2,FALSE),0)</f>
        <v>47</v>
      </c>
      <c r="K8" s="16">
        <f>IFERROR(VLOOKUP(D:D,Sheet1!A:B,2,FALSE),0)</f>
        <v>33</v>
      </c>
      <c r="L8" s="16">
        <f t="shared" si="0"/>
        <v>-3</v>
      </c>
      <c r="M8" s="47">
        <f>IFERROR(VLOOKUP(D:D,'Sales Summary'!A:E,5,FALSE),0)</f>
        <v>7</v>
      </c>
      <c r="N8" s="42" t="str">
        <f t="shared" si="2"/>
        <v>waived</v>
      </c>
      <c r="O8" s="28">
        <f t="shared" si="1"/>
        <v>260</v>
      </c>
      <c r="Q8" s="16" t="s">
        <v>792</v>
      </c>
      <c r="R8" s="16" t="s">
        <v>626</v>
      </c>
      <c r="S8" s="16" t="s">
        <v>793</v>
      </c>
    </row>
    <row r="9" spans="1:19" x14ac:dyDescent="0.35">
      <c r="A9" s="16">
        <v>2026</v>
      </c>
      <c r="B9" s="16" t="s">
        <v>686</v>
      </c>
      <c r="C9" s="16" t="s">
        <v>134</v>
      </c>
      <c r="D9" s="16" t="s">
        <v>687</v>
      </c>
      <c r="E9" s="16" t="s">
        <v>720</v>
      </c>
      <c r="G9" s="16">
        <v>135</v>
      </c>
      <c r="H9" s="16">
        <v>15</v>
      </c>
      <c r="I9" s="16">
        <v>0</v>
      </c>
      <c r="J9" s="16">
        <f>IFERROR(VLOOKUP(D:D,'Sales Summary'!A:B,2,FALSE),0)</f>
        <v>0</v>
      </c>
      <c r="K9" s="16">
        <f>IFERROR(VLOOKUP(D:D,Sheet1!A:B,2,FALSE),0)</f>
        <v>0</v>
      </c>
      <c r="L9" s="16">
        <f t="shared" si="0"/>
        <v>15</v>
      </c>
      <c r="M9" s="47">
        <f>IFERROR(VLOOKUP(D:D,'Sales Summary'!A:E,5,FALSE),0)</f>
        <v>0</v>
      </c>
      <c r="N9" s="27" t="str">
        <f t="shared" si="2"/>
        <v>$300</v>
      </c>
      <c r="O9" s="28">
        <f t="shared" si="1"/>
        <v>0</v>
      </c>
      <c r="Q9" s="16" t="s">
        <v>790</v>
      </c>
      <c r="R9" s="16" t="s">
        <v>782</v>
      </c>
      <c r="S9" s="16" t="s">
        <v>788</v>
      </c>
    </row>
    <row r="10" spans="1:19" x14ac:dyDescent="0.35">
      <c r="A10" s="16">
        <v>2026</v>
      </c>
      <c r="B10" s="16" t="s">
        <v>18</v>
      </c>
      <c r="C10" s="16" t="s">
        <v>19</v>
      </c>
      <c r="D10" s="16" t="s">
        <v>220</v>
      </c>
      <c r="E10" s="16" t="s">
        <v>653</v>
      </c>
      <c r="F10" s="16" t="s">
        <v>6</v>
      </c>
      <c r="G10" s="29" t="s">
        <v>20</v>
      </c>
      <c r="H10" s="16">
        <v>30</v>
      </c>
      <c r="I10" s="16">
        <v>0</v>
      </c>
      <c r="J10" s="16">
        <f>IFERROR(VLOOKUP(D:D,'Sales Summary'!A:B,2,FALSE),0)</f>
        <v>25</v>
      </c>
      <c r="K10" s="16">
        <f>IFERROR(VLOOKUP(D:D,Sheet1!A:B,2,FALSE),0)</f>
        <v>25</v>
      </c>
      <c r="L10" s="16">
        <f t="shared" si="0"/>
        <v>5</v>
      </c>
      <c r="M10" s="47">
        <f>IFERROR(VLOOKUP(D:D,'Sales Summary'!A:E,5,FALSE),0)</f>
        <v>0</v>
      </c>
      <c r="N10" s="42" t="str">
        <f t="shared" si="2"/>
        <v>waived</v>
      </c>
      <c r="O10" s="28">
        <f t="shared" si="1"/>
        <v>50</v>
      </c>
      <c r="Q10" s="16" t="s">
        <v>790</v>
      </c>
      <c r="R10" s="16" t="s">
        <v>626</v>
      </c>
      <c r="S10" s="16" t="s">
        <v>793</v>
      </c>
    </row>
    <row r="11" spans="1:19" x14ac:dyDescent="0.35">
      <c r="A11" s="16">
        <v>2026</v>
      </c>
      <c r="B11" s="16" t="s">
        <v>21</v>
      </c>
      <c r="C11" s="16" t="s">
        <v>22</v>
      </c>
      <c r="D11" s="16" t="s">
        <v>501</v>
      </c>
      <c r="E11" s="16" t="s">
        <v>652</v>
      </c>
      <c r="G11" s="16"/>
      <c r="H11" s="16" t="s">
        <v>585</v>
      </c>
      <c r="I11" s="16">
        <v>0</v>
      </c>
      <c r="J11" s="16">
        <f>IFERROR(VLOOKUP(D:D,'Sales Summary'!A:B,2,FALSE),0)</f>
        <v>0</v>
      </c>
      <c r="K11" s="16">
        <f>IFERROR(VLOOKUP(D:D,Sheet1!A:B,2,FALSE),0)</f>
        <v>0</v>
      </c>
      <c r="L11" s="16">
        <f t="shared" si="0"/>
        <v>0</v>
      </c>
      <c r="M11" s="47">
        <f>IFERROR(VLOOKUP(D:D,'Sales Summary'!A:E,5,FALSE),0)</f>
        <v>0</v>
      </c>
      <c r="N11" s="27" t="str">
        <f t="shared" si="2"/>
        <v>$300</v>
      </c>
      <c r="O11" s="28">
        <f t="shared" si="1"/>
        <v>0</v>
      </c>
      <c r="Q11" s="16" t="s">
        <v>790</v>
      </c>
      <c r="R11" s="16" t="s">
        <v>783</v>
      </c>
      <c r="S11" s="16" t="s">
        <v>788</v>
      </c>
    </row>
    <row r="12" spans="1:19" x14ac:dyDescent="0.35">
      <c r="A12" s="16">
        <v>2029</v>
      </c>
      <c r="B12" s="16" t="s">
        <v>23</v>
      </c>
      <c r="C12" s="16" t="s">
        <v>24</v>
      </c>
      <c r="D12" s="16" t="s">
        <v>557</v>
      </c>
      <c r="E12" s="16" t="s">
        <v>720</v>
      </c>
      <c r="G12" s="16">
        <v>104</v>
      </c>
      <c r="H12" s="16">
        <v>15</v>
      </c>
      <c r="I12" s="16">
        <v>10</v>
      </c>
      <c r="J12" s="16">
        <f>IFERROR(VLOOKUP(D:D,'Sales Summary'!A:B,2,FALSE),0)</f>
        <v>32</v>
      </c>
      <c r="K12" s="16">
        <f>IFERROR(VLOOKUP(D:D,Sheet1!A:B,2,FALSE),0)</f>
        <v>15</v>
      </c>
      <c r="L12" s="16">
        <f t="shared" si="0"/>
        <v>-10</v>
      </c>
      <c r="M12" s="47">
        <f>IFERROR(VLOOKUP(D:D,'Sales Summary'!A:E,5,FALSE),0)</f>
        <v>0</v>
      </c>
      <c r="N12" s="42" t="str">
        <f t="shared" si="2"/>
        <v>waived</v>
      </c>
      <c r="O12" s="28">
        <f t="shared" si="1"/>
        <v>135</v>
      </c>
      <c r="Q12" s="16" t="s">
        <v>792</v>
      </c>
      <c r="R12" s="16" t="s">
        <v>626</v>
      </c>
      <c r="S12" s="16" t="s">
        <v>794</v>
      </c>
    </row>
    <row r="13" spans="1:19" x14ac:dyDescent="0.35">
      <c r="A13" s="16">
        <v>2027</v>
      </c>
      <c r="B13" s="16" t="s">
        <v>25</v>
      </c>
      <c r="C13" s="16" t="s">
        <v>26</v>
      </c>
      <c r="D13" s="16" t="s">
        <v>450</v>
      </c>
      <c r="E13" s="16" t="s">
        <v>8</v>
      </c>
      <c r="F13" s="16" t="s">
        <v>6</v>
      </c>
      <c r="G13" s="16">
        <v>53</v>
      </c>
      <c r="H13" s="16">
        <v>16</v>
      </c>
      <c r="I13" s="16">
        <v>0</v>
      </c>
      <c r="J13" s="16">
        <f>IFERROR(VLOOKUP(D:D,'Sales Summary'!A:B,2,FALSE),0)</f>
        <v>31</v>
      </c>
      <c r="K13" s="16">
        <f>IFERROR(VLOOKUP(D:D,Sheet1!A:B,2,FALSE),0)</f>
        <v>17</v>
      </c>
      <c r="L13" s="16">
        <f t="shared" si="0"/>
        <v>-1</v>
      </c>
      <c r="M13" s="47">
        <f>IFERROR(VLOOKUP(D:D,'Sales Summary'!A:E,5,FALSE),0)</f>
        <v>0</v>
      </c>
      <c r="N13" s="42" t="str">
        <f t="shared" si="2"/>
        <v>waived</v>
      </c>
      <c r="O13" s="28">
        <f t="shared" si="1"/>
        <v>130</v>
      </c>
      <c r="Q13" s="16" t="s">
        <v>790</v>
      </c>
      <c r="R13" s="16" t="s">
        <v>626</v>
      </c>
      <c r="S13" s="16" t="s">
        <v>788</v>
      </c>
    </row>
    <row r="14" spans="1:19" x14ac:dyDescent="0.35">
      <c r="A14" s="16">
        <v>2026</v>
      </c>
      <c r="B14" s="16" t="s">
        <v>27</v>
      </c>
      <c r="C14" s="16" t="s">
        <v>28</v>
      </c>
      <c r="D14" s="16" t="s">
        <v>300</v>
      </c>
      <c r="E14" s="16" t="s">
        <v>653</v>
      </c>
      <c r="F14" s="16" t="s">
        <v>29</v>
      </c>
      <c r="G14" s="30">
        <v>82109</v>
      </c>
      <c r="H14" s="16">
        <v>38</v>
      </c>
      <c r="I14" s="16">
        <v>0</v>
      </c>
      <c r="J14" s="16">
        <f>IFERROR(VLOOKUP(D:D,'Sales Summary'!A:B,2,FALSE),0)</f>
        <v>38</v>
      </c>
      <c r="K14" s="16">
        <f>IFERROR(VLOOKUP(D:D,Sheet1!A:B,2,FALSE),0)</f>
        <v>38</v>
      </c>
      <c r="L14" s="16">
        <f t="shared" si="0"/>
        <v>0</v>
      </c>
      <c r="M14" s="47">
        <f>IFERROR(VLOOKUP(D:D,'Sales Summary'!A:E,5,FALSE),0)</f>
        <v>0</v>
      </c>
      <c r="N14" s="42" t="str">
        <f t="shared" si="2"/>
        <v>waived</v>
      </c>
      <c r="O14" s="28">
        <f t="shared" si="1"/>
        <v>165</v>
      </c>
      <c r="Q14" s="16" t="s">
        <v>790</v>
      </c>
      <c r="R14" s="16" t="s">
        <v>626</v>
      </c>
      <c r="S14" s="16" t="s">
        <v>795</v>
      </c>
    </row>
    <row r="15" spans="1:19" x14ac:dyDescent="0.35">
      <c r="A15" s="16">
        <v>2027</v>
      </c>
      <c r="B15" s="16" t="s">
        <v>30</v>
      </c>
      <c r="C15" s="16" t="s">
        <v>688</v>
      </c>
      <c r="D15" s="16" t="s">
        <v>689</v>
      </c>
      <c r="E15" s="16" t="s">
        <v>720</v>
      </c>
      <c r="G15" s="16"/>
      <c r="H15" s="16" t="s">
        <v>585</v>
      </c>
      <c r="I15" s="16">
        <v>0</v>
      </c>
      <c r="J15" s="16">
        <f>IFERROR(VLOOKUP(D:D,'Sales Summary'!A:B,2,FALSE),0)</f>
        <v>0</v>
      </c>
      <c r="K15" s="16">
        <f>IFERROR(VLOOKUP(D:D,Sheet1!A:B,2,FALSE),0)</f>
        <v>0</v>
      </c>
      <c r="L15" s="16">
        <f t="shared" si="0"/>
        <v>0</v>
      </c>
      <c r="M15" s="47">
        <f>IFERROR(VLOOKUP(D:D,'Sales Summary'!A:E,5,FALSE),0)</f>
        <v>0</v>
      </c>
      <c r="N15" s="27" t="str">
        <f t="shared" si="2"/>
        <v>$300</v>
      </c>
      <c r="O15" s="28">
        <f t="shared" si="1"/>
        <v>0</v>
      </c>
      <c r="Q15" s="16" t="s">
        <v>789</v>
      </c>
      <c r="R15" s="16" t="s">
        <v>782</v>
      </c>
      <c r="S15" s="16" t="s">
        <v>793</v>
      </c>
    </row>
    <row r="16" spans="1:19" x14ac:dyDescent="0.35">
      <c r="A16" s="16">
        <v>2028</v>
      </c>
      <c r="B16" s="16" t="s">
        <v>30</v>
      </c>
      <c r="C16" s="16" t="s">
        <v>31</v>
      </c>
      <c r="D16" s="16" t="s">
        <v>226</v>
      </c>
      <c r="E16" s="16" t="s">
        <v>652</v>
      </c>
      <c r="F16" s="16" t="s">
        <v>6</v>
      </c>
      <c r="G16" s="29" t="s">
        <v>190</v>
      </c>
      <c r="H16" s="16">
        <v>30</v>
      </c>
      <c r="I16" s="16">
        <v>15</v>
      </c>
      <c r="J16" s="16">
        <f>IFERROR(VLOOKUP(D:D,'Sales Summary'!A:B,2,FALSE),0)</f>
        <v>15</v>
      </c>
      <c r="K16" s="16">
        <f>IFERROR(VLOOKUP(D:D,Sheet1!A:B,2,FALSE),0)</f>
        <v>15</v>
      </c>
      <c r="L16" s="16">
        <f t="shared" si="0"/>
        <v>0</v>
      </c>
      <c r="M16" s="47">
        <f>IFERROR(VLOOKUP(D:D,'Sales Summary'!A:E,5,FALSE),0)</f>
        <v>0</v>
      </c>
      <c r="N16" s="42" t="str">
        <f t="shared" si="2"/>
        <v>waived</v>
      </c>
      <c r="O16" s="28">
        <f t="shared" si="1"/>
        <v>0</v>
      </c>
      <c r="Q16" s="16" t="s">
        <v>786</v>
      </c>
      <c r="R16" s="16" t="s">
        <v>626</v>
      </c>
      <c r="S16" s="16" t="s">
        <v>796</v>
      </c>
    </row>
    <row r="17" spans="1:19" x14ac:dyDescent="0.35">
      <c r="A17" s="16">
        <v>2026</v>
      </c>
      <c r="B17" s="16" t="s">
        <v>30</v>
      </c>
      <c r="C17" s="16" t="s">
        <v>32</v>
      </c>
      <c r="D17" s="16" t="s">
        <v>383</v>
      </c>
      <c r="E17" s="16" t="s">
        <v>652</v>
      </c>
      <c r="F17" s="16" t="s">
        <v>6</v>
      </c>
      <c r="G17" s="16">
        <v>18</v>
      </c>
      <c r="H17" s="16">
        <v>15</v>
      </c>
      <c r="I17" s="16">
        <v>0</v>
      </c>
      <c r="J17" s="16">
        <f>IFERROR(VLOOKUP(D:D,'Sales Summary'!A:B,2,FALSE),0)</f>
        <v>15</v>
      </c>
      <c r="K17" s="16">
        <f>IFERROR(VLOOKUP(D:D,Sheet1!A:B,2,FALSE),0)</f>
        <v>15</v>
      </c>
      <c r="L17" s="16">
        <f t="shared" si="0"/>
        <v>0</v>
      </c>
      <c r="M17" s="47">
        <f>IFERROR(VLOOKUP(D:D,'Sales Summary'!A:E,5,FALSE),0)</f>
        <v>0</v>
      </c>
      <c r="N17" s="42" t="str">
        <f t="shared" si="2"/>
        <v>waived</v>
      </c>
      <c r="O17" s="28">
        <f t="shared" si="1"/>
        <v>0</v>
      </c>
      <c r="Q17" s="16" t="s">
        <v>790</v>
      </c>
      <c r="R17" s="16" t="s">
        <v>626</v>
      </c>
      <c r="S17" s="16" t="s">
        <v>796</v>
      </c>
    </row>
    <row r="18" spans="1:19" x14ac:dyDescent="0.35">
      <c r="A18" s="16">
        <v>2027</v>
      </c>
      <c r="B18" s="16" t="s">
        <v>33</v>
      </c>
      <c r="C18" s="16" t="s">
        <v>34</v>
      </c>
      <c r="D18" s="16" t="s">
        <v>228</v>
      </c>
      <c r="F18" s="16" t="s">
        <v>6</v>
      </c>
      <c r="G18" s="16">
        <v>35</v>
      </c>
      <c r="H18" s="16">
        <v>15</v>
      </c>
      <c r="I18" s="16">
        <v>0</v>
      </c>
      <c r="J18" s="16">
        <f>IFERROR(VLOOKUP(D:D,'Sales Summary'!A:B,2,FALSE),0)</f>
        <v>9</v>
      </c>
      <c r="K18" s="16">
        <f>IFERROR(VLOOKUP(D:D,Sheet1!A:B,2,FALSE),0)</f>
        <v>9</v>
      </c>
      <c r="L18" s="16">
        <f t="shared" si="0"/>
        <v>6</v>
      </c>
      <c r="M18" s="47">
        <f>IFERROR(VLOOKUP(D:D,'Sales Summary'!A:E,5,FALSE),0)</f>
        <v>1</v>
      </c>
      <c r="N18" s="27" t="str">
        <f t="shared" si="2"/>
        <v>$300</v>
      </c>
      <c r="O18" s="28">
        <f t="shared" si="1"/>
        <v>0</v>
      </c>
      <c r="P18" s="16" t="s">
        <v>721</v>
      </c>
      <c r="Q18" s="16" t="s">
        <v>711</v>
      </c>
      <c r="R18" s="16" t="s">
        <v>626</v>
      </c>
      <c r="S18" s="16" t="s">
        <v>626</v>
      </c>
    </row>
    <row r="19" spans="1:19" x14ac:dyDescent="0.35">
      <c r="A19" s="16">
        <v>2029</v>
      </c>
      <c r="B19" s="16" t="s">
        <v>35</v>
      </c>
      <c r="C19" s="16" t="s">
        <v>36</v>
      </c>
      <c r="D19" s="16" t="s">
        <v>502</v>
      </c>
      <c r="E19" s="16" t="s">
        <v>8</v>
      </c>
      <c r="G19" s="16">
        <v>122</v>
      </c>
      <c r="H19" s="16">
        <v>15</v>
      </c>
      <c r="I19" s="16">
        <v>0</v>
      </c>
      <c r="J19" s="16">
        <f>IFERROR(VLOOKUP(D:D,'Sales Summary'!A:B,2,FALSE),0)</f>
        <v>2</v>
      </c>
      <c r="K19" s="16">
        <f>IFERROR(VLOOKUP(D:D,Sheet1!A:B,2,FALSE),0)</f>
        <v>2</v>
      </c>
      <c r="L19" s="16">
        <f t="shared" si="0"/>
        <v>13</v>
      </c>
      <c r="M19" s="47">
        <f>IFERROR(VLOOKUP(D:D,'Sales Summary'!A:E,5,FALSE),0)</f>
        <v>0</v>
      </c>
      <c r="N19" s="27" t="str">
        <f t="shared" si="2"/>
        <v>$300</v>
      </c>
      <c r="O19" s="28">
        <f t="shared" si="1"/>
        <v>0</v>
      </c>
      <c r="Q19" s="16" t="s">
        <v>792</v>
      </c>
      <c r="R19" s="16" t="s">
        <v>783</v>
      </c>
      <c r="S19" s="16" t="s">
        <v>787</v>
      </c>
    </row>
    <row r="20" spans="1:19" x14ac:dyDescent="0.35">
      <c r="A20" s="16">
        <v>2029</v>
      </c>
      <c r="B20" s="16" t="s">
        <v>37</v>
      </c>
      <c r="C20" s="16" t="s">
        <v>38</v>
      </c>
      <c r="D20" s="16" t="s">
        <v>503</v>
      </c>
      <c r="E20" s="16" t="s">
        <v>653</v>
      </c>
      <c r="G20" s="16"/>
      <c r="H20" s="16">
        <v>15</v>
      </c>
      <c r="I20" s="16">
        <v>0</v>
      </c>
      <c r="J20" s="16">
        <f>IFERROR(VLOOKUP(D:D,'Sales Summary'!A:B,2,FALSE),0)</f>
        <v>15</v>
      </c>
      <c r="K20" s="16">
        <f>IFERROR(VLOOKUP(D:D,Sheet1!A:B,2,FALSE),0)</f>
        <v>15</v>
      </c>
      <c r="L20" s="16">
        <f t="shared" si="0"/>
        <v>0</v>
      </c>
      <c r="M20" s="47">
        <f>IFERROR(VLOOKUP(D:D,'Sales Summary'!A:E,5,FALSE),0)</f>
        <v>0</v>
      </c>
      <c r="N20" s="42" t="str">
        <f t="shared" si="2"/>
        <v>waived</v>
      </c>
      <c r="O20" s="28">
        <f t="shared" si="1"/>
        <v>0</v>
      </c>
      <c r="Q20" s="16" t="s">
        <v>791</v>
      </c>
      <c r="R20" s="16" t="s">
        <v>626</v>
      </c>
      <c r="S20" s="16" t="s">
        <v>795</v>
      </c>
    </row>
    <row r="21" spans="1:19" x14ac:dyDescent="0.35">
      <c r="A21" s="16">
        <v>2026</v>
      </c>
      <c r="B21" s="16" t="s">
        <v>39</v>
      </c>
      <c r="C21" s="16" t="s">
        <v>40</v>
      </c>
      <c r="D21" s="16" t="s">
        <v>201</v>
      </c>
      <c r="E21" s="16" t="s">
        <v>653</v>
      </c>
      <c r="F21" s="16" t="s">
        <v>6</v>
      </c>
      <c r="G21" s="30">
        <v>13110</v>
      </c>
      <c r="H21" s="16">
        <v>30</v>
      </c>
      <c r="I21" s="16">
        <v>10</v>
      </c>
      <c r="J21" s="16">
        <f>IFERROR(VLOOKUP(D:D,'Sales Summary'!A:B,2,FALSE),0)</f>
        <v>18</v>
      </c>
      <c r="K21" s="16">
        <f>IFERROR(VLOOKUP(D:D,Sheet1!A:B,2,FALSE),0)</f>
        <v>15</v>
      </c>
      <c r="L21" s="16">
        <f t="shared" si="0"/>
        <v>5</v>
      </c>
      <c r="M21" s="47">
        <f>IFERROR(VLOOKUP(D:D,'Sales Summary'!A:E,5,FALSE),0)</f>
        <v>25</v>
      </c>
      <c r="N21" s="42" t="str">
        <f t="shared" si="2"/>
        <v>waived</v>
      </c>
      <c r="O21" s="28">
        <f t="shared" si="1"/>
        <v>15</v>
      </c>
      <c r="Q21" s="16" t="s">
        <v>790</v>
      </c>
      <c r="R21" s="16" t="s">
        <v>626</v>
      </c>
      <c r="S21" s="16" t="s">
        <v>795</v>
      </c>
    </row>
    <row r="22" spans="1:19" x14ac:dyDescent="0.35">
      <c r="A22" s="16">
        <v>2026</v>
      </c>
      <c r="B22" s="16" t="s">
        <v>41</v>
      </c>
      <c r="C22" s="16" t="s">
        <v>42</v>
      </c>
      <c r="D22" s="16" t="s">
        <v>504</v>
      </c>
      <c r="E22" s="16" t="s">
        <v>652</v>
      </c>
      <c r="G22" s="16">
        <v>1001</v>
      </c>
      <c r="H22" s="16">
        <v>15</v>
      </c>
      <c r="I22" s="16">
        <v>0</v>
      </c>
      <c r="J22" s="16">
        <f>IFERROR(VLOOKUP(D:D,'Sales Summary'!A:B,2,FALSE),0)</f>
        <v>6</v>
      </c>
      <c r="K22" s="16">
        <f>IFERROR(VLOOKUP(D:D,Sheet1!A:B,2,FALSE),0)</f>
        <v>6</v>
      </c>
      <c r="L22" s="16">
        <f t="shared" si="0"/>
        <v>9</v>
      </c>
      <c r="M22" s="47">
        <f>IFERROR(VLOOKUP(D:D,'Sales Summary'!A:E,5,FALSE),0)</f>
        <v>6</v>
      </c>
      <c r="N22" s="27" t="str">
        <f t="shared" si="2"/>
        <v>$300</v>
      </c>
      <c r="O22" s="28">
        <f t="shared" si="1"/>
        <v>0</v>
      </c>
      <c r="Q22" s="16" t="s">
        <v>790</v>
      </c>
      <c r="R22" s="16" t="s">
        <v>785</v>
      </c>
      <c r="S22" s="16" t="s">
        <v>788</v>
      </c>
    </row>
    <row r="23" spans="1:19" x14ac:dyDescent="0.35">
      <c r="A23" s="16">
        <v>2027</v>
      </c>
      <c r="B23" s="16" t="s">
        <v>7</v>
      </c>
      <c r="C23" s="16" t="s">
        <v>43</v>
      </c>
      <c r="D23" s="16" t="s">
        <v>505</v>
      </c>
      <c r="E23" s="16" t="s">
        <v>720</v>
      </c>
      <c r="G23" s="16">
        <v>77</v>
      </c>
      <c r="H23" s="16">
        <v>15</v>
      </c>
      <c r="I23" s="16">
        <v>0</v>
      </c>
      <c r="J23" s="16">
        <f>IFERROR(VLOOKUP(D:D,'Sales Summary'!A:B,2,FALSE),0)</f>
        <v>5</v>
      </c>
      <c r="K23" s="16">
        <f>IFERROR(VLOOKUP(D:D,Sheet1!A:B,2,FALSE),0)</f>
        <v>4</v>
      </c>
      <c r="L23" s="16">
        <f t="shared" si="0"/>
        <v>11</v>
      </c>
      <c r="M23" s="47">
        <f>IFERROR(VLOOKUP(D:D,'Sales Summary'!A:E,5,FALSE),0)</f>
        <v>0</v>
      </c>
      <c r="N23" s="27" t="str">
        <f t="shared" si="2"/>
        <v>$300</v>
      </c>
      <c r="O23" s="28">
        <f t="shared" si="1"/>
        <v>0</v>
      </c>
      <c r="Q23" s="16" t="s">
        <v>790</v>
      </c>
      <c r="R23" s="16" t="s">
        <v>782</v>
      </c>
      <c r="S23" s="16" t="s">
        <v>793</v>
      </c>
    </row>
    <row r="24" spans="1:19" x14ac:dyDescent="0.35">
      <c r="A24" s="16">
        <v>2028</v>
      </c>
      <c r="B24" s="16" t="s">
        <v>44</v>
      </c>
      <c r="C24" s="16" t="s">
        <v>45</v>
      </c>
      <c r="D24" s="16" t="s">
        <v>367</v>
      </c>
      <c r="E24" s="16" t="s">
        <v>8</v>
      </c>
      <c r="F24" s="16" t="s">
        <v>6</v>
      </c>
      <c r="G24" s="16">
        <v>54</v>
      </c>
      <c r="H24" s="16">
        <v>15</v>
      </c>
      <c r="I24" s="16">
        <v>0</v>
      </c>
      <c r="J24" s="16">
        <f>IFERROR(VLOOKUP(D:D,'Sales Summary'!A:B,2,FALSE),0)</f>
        <v>15</v>
      </c>
      <c r="K24" s="16">
        <f>IFERROR(VLOOKUP(D:D,Sheet1!A:B,2,FALSE),0)</f>
        <v>15</v>
      </c>
      <c r="L24" s="16">
        <f t="shared" si="0"/>
        <v>0</v>
      </c>
      <c r="M24" s="47">
        <f>IFERROR(VLOOKUP(D:D,'Sales Summary'!A:E,5,FALSE),0)</f>
        <v>20</v>
      </c>
      <c r="N24" s="42" t="str">
        <f t="shared" si="2"/>
        <v>waived</v>
      </c>
      <c r="O24" s="28">
        <f t="shared" si="1"/>
        <v>0</v>
      </c>
      <c r="Q24" s="16" t="s">
        <v>786</v>
      </c>
      <c r="R24" s="16" t="s">
        <v>626</v>
      </c>
      <c r="S24" s="16" t="s">
        <v>788</v>
      </c>
    </row>
    <row r="25" spans="1:19" x14ac:dyDescent="0.35">
      <c r="A25" s="16">
        <v>2030</v>
      </c>
      <c r="B25" s="16" t="s">
        <v>690</v>
      </c>
      <c r="C25" s="16" t="s">
        <v>691</v>
      </c>
      <c r="D25" s="16" t="s">
        <v>692</v>
      </c>
      <c r="E25" s="16" t="s">
        <v>720</v>
      </c>
      <c r="G25" s="16"/>
      <c r="H25" s="16" t="s">
        <v>585</v>
      </c>
      <c r="I25" s="16">
        <v>0</v>
      </c>
      <c r="J25" s="16">
        <f>IFERROR(VLOOKUP(D:D,'Sales Summary'!A:B,2,FALSE),0)</f>
        <v>0</v>
      </c>
      <c r="K25" s="16">
        <f>IFERROR(VLOOKUP(D:D,Sheet1!A:B,2,FALSE),0)</f>
        <v>0</v>
      </c>
      <c r="L25" s="16">
        <f t="shared" si="0"/>
        <v>0</v>
      </c>
      <c r="M25" s="47">
        <f>IFERROR(VLOOKUP(D:D,'Sales Summary'!A:E,5,FALSE),0)</f>
        <v>0</v>
      </c>
      <c r="N25" s="27" t="str">
        <f t="shared" si="2"/>
        <v>$300</v>
      </c>
      <c r="O25" s="28">
        <f t="shared" si="1"/>
        <v>0</v>
      </c>
      <c r="Q25" s="16" t="s">
        <v>792</v>
      </c>
      <c r="R25" s="16" t="s">
        <v>783</v>
      </c>
      <c r="S25" s="16" t="s">
        <v>796</v>
      </c>
    </row>
    <row r="26" spans="1:19" x14ac:dyDescent="0.35">
      <c r="A26" s="16">
        <v>2028</v>
      </c>
      <c r="B26" s="16" t="s">
        <v>693</v>
      </c>
      <c r="C26" s="16" t="s">
        <v>694</v>
      </c>
      <c r="D26" s="16" t="s">
        <v>695</v>
      </c>
      <c r="E26" s="16" t="s">
        <v>720</v>
      </c>
      <c r="G26" s="16"/>
      <c r="H26" s="16" t="s">
        <v>585</v>
      </c>
      <c r="I26" s="16">
        <v>0</v>
      </c>
      <c r="J26" s="16">
        <f>IFERROR(VLOOKUP(D:D,'Sales Summary'!A:B,2,FALSE),0)</f>
        <v>0</v>
      </c>
      <c r="K26" s="16">
        <f>IFERROR(VLOOKUP(D:D,Sheet1!A:B,2,FALSE),0)</f>
        <v>0</v>
      </c>
      <c r="L26" s="16">
        <f t="shared" si="0"/>
        <v>0</v>
      </c>
      <c r="M26" s="47">
        <f>IFERROR(VLOOKUP(D:D,'Sales Summary'!A:E,5,FALSE),0)</f>
        <v>0</v>
      </c>
      <c r="N26" s="27" t="str">
        <f t="shared" si="2"/>
        <v>$300</v>
      </c>
      <c r="O26" s="28">
        <f t="shared" si="1"/>
        <v>0</v>
      </c>
      <c r="Q26" s="16" t="s">
        <v>786</v>
      </c>
      <c r="R26" s="16" t="s">
        <v>782</v>
      </c>
      <c r="S26" s="16" t="s">
        <v>795</v>
      </c>
    </row>
    <row r="27" spans="1:19" x14ac:dyDescent="0.35">
      <c r="A27" s="16">
        <v>2028</v>
      </c>
      <c r="B27" s="16" t="s">
        <v>46</v>
      </c>
      <c r="C27" s="16" t="s">
        <v>47</v>
      </c>
      <c r="D27" s="16" t="s">
        <v>223</v>
      </c>
      <c r="E27" s="16" t="s">
        <v>720</v>
      </c>
      <c r="F27" s="16" t="s">
        <v>6</v>
      </c>
      <c r="G27" s="16">
        <v>17</v>
      </c>
      <c r="H27" s="16">
        <v>15</v>
      </c>
      <c r="I27" s="16">
        <v>0</v>
      </c>
      <c r="J27" s="16">
        <f>IFERROR(VLOOKUP(D:D,'Sales Summary'!A:B,2,FALSE),0)</f>
        <v>8</v>
      </c>
      <c r="K27" s="16">
        <f>IFERROR(VLOOKUP(D:D,Sheet1!A:B,2,FALSE),0)</f>
        <v>8</v>
      </c>
      <c r="L27" s="16">
        <f t="shared" si="0"/>
        <v>7</v>
      </c>
      <c r="M27" s="47">
        <f>IFERROR(VLOOKUP(D:D,'Sales Summary'!A:E,5,FALSE),0)</f>
        <v>0</v>
      </c>
      <c r="N27" s="27" t="str">
        <f t="shared" si="2"/>
        <v>$300</v>
      </c>
      <c r="O27" s="28">
        <f t="shared" si="1"/>
        <v>0</v>
      </c>
      <c r="Q27" s="16" t="s">
        <v>786</v>
      </c>
      <c r="R27" s="16" t="s">
        <v>782</v>
      </c>
      <c r="S27" s="16" t="s">
        <v>797</v>
      </c>
    </row>
    <row r="28" spans="1:19" x14ac:dyDescent="0.35">
      <c r="A28" s="16">
        <v>2029</v>
      </c>
      <c r="B28" s="16" t="s">
        <v>48</v>
      </c>
      <c r="C28" s="16" t="s">
        <v>49</v>
      </c>
      <c r="D28" s="16" t="s">
        <v>506</v>
      </c>
      <c r="E28" s="16" t="s">
        <v>720</v>
      </c>
      <c r="F28" s="16" t="s">
        <v>6</v>
      </c>
      <c r="G28" s="29" t="s">
        <v>50</v>
      </c>
      <c r="H28" s="16">
        <v>30</v>
      </c>
      <c r="I28" s="16">
        <v>0</v>
      </c>
      <c r="J28" s="16">
        <f>IFERROR(VLOOKUP(D:D,'Sales Summary'!A:B,2,FALSE),0)</f>
        <v>32</v>
      </c>
      <c r="K28" s="16">
        <f>IFERROR(VLOOKUP(D:D,Sheet1!A:B,2,FALSE),0)</f>
        <v>32</v>
      </c>
      <c r="L28" s="16">
        <f t="shared" si="0"/>
        <v>-2</v>
      </c>
      <c r="M28" s="47">
        <f>IFERROR(VLOOKUP(D:D,'Sales Summary'!A:E,5,FALSE),0)</f>
        <v>0</v>
      </c>
      <c r="N28" s="42" t="str">
        <f t="shared" si="2"/>
        <v>waived</v>
      </c>
      <c r="O28" s="28">
        <f t="shared" si="1"/>
        <v>135</v>
      </c>
      <c r="Q28" s="16" t="s">
        <v>790</v>
      </c>
      <c r="R28" s="16" t="s">
        <v>626</v>
      </c>
      <c r="S28" s="16" t="s">
        <v>793</v>
      </c>
    </row>
    <row r="29" spans="1:19" x14ac:dyDescent="0.35">
      <c r="A29" s="16">
        <v>2026</v>
      </c>
      <c r="B29" s="16" t="s">
        <v>51</v>
      </c>
      <c r="C29" s="16" t="s">
        <v>52</v>
      </c>
      <c r="D29" s="16" t="s">
        <v>214</v>
      </c>
      <c r="E29" s="16" t="s">
        <v>652</v>
      </c>
      <c r="F29" s="16" t="s">
        <v>6</v>
      </c>
      <c r="G29" s="30">
        <v>38105</v>
      </c>
      <c r="H29" s="16">
        <v>30</v>
      </c>
      <c r="I29" s="16">
        <v>12</v>
      </c>
      <c r="J29" s="16">
        <f>IFERROR(VLOOKUP(D:D,'Sales Summary'!A:B,2,FALSE),0)</f>
        <v>18</v>
      </c>
      <c r="K29" s="16">
        <f>IFERROR(VLOOKUP(D:D,Sheet1!A:B,2,FALSE),0)</f>
        <v>18</v>
      </c>
      <c r="L29" s="16">
        <f t="shared" si="0"/>
        <v>0</v>
      </c>
      <c r="M29" s="47">
        <f>IFERROR(VLOOKUP(D:D,'Sales Summary'!A:E,5,FALSE),0)</f>
        <v>0</v>
      </c>
      <c r="N29" s="42" t="str">
        <f t="shared" si="2"/>
        <v>waived</v>
      </c>
      <c r="O29" s="28">
        <f t="shared" si="1"/>
        <v>15</v>
      </c>
      <c r="Q29" s="16" t="s">
        <v>790</v>
      </c>
      <c r="R29" s="16" t="s">
        <v>626</v>
      </c>
      <c r="S29" s="16" t="s">
        <v>788</v>
      </c>
    </row>
    <row r="30" spans="1:19" x14ac:dyDescent="0.35">
      <c r="A30" s="16">
        <v>2028</v>
      </c>
      <c r="B30" s="16" t="s">
        <v>53</v>
      </c>
      <c r="C30" s="16" t="s">
        <v>54</v>
      </c>
      <c r="D30" s="16" t="s">
        <v>222</v>
      </c>
      <c r="E30" s="16" t="s">
        <v>653</v>
      </c>
      <c r="F30" s="16" t="s">
        <v>6</v>
      </c>
      <c r="G30" s="16">
        <v>16</v>
      </c>
      <c r="H30" s="16">
        <v>15</v>
      </c>
      <c r="I30" s="16">
        <v>0</v>
      </c>
      <c r="J30" s="16">
        <f>IFERROR(VLOOKUP(D:D,'Sales Summary'!A:B,2,FALSE),0)</f>
        <v>15</v>
      </c>
      <c r="K30" s="16">
        <f>IFERROR(VLOOKUP(D:D,Sheet1!A:B,2,FALSE),0)</f>
        <v>14</v>
      </c>
      <c r="L30" s="16">
        <f t="shared" si="0"/>
        <v>1</v>
      </c>
      <c r="M30" s="47">
        <f>IFERROR(VLOOKUP(D:D,'Sales Summary'!A:E,5,FALSE),0)</f>
        <v>0</v>
      </c>
      <c r="N30" s="42" t="str">
        <f t="shared" si="2"/>
        <v>waived</v>
      </c>
      <c r="O30" s="28">
        <f t="shared" si="1"/>
        <v>0</v>
      </c>
      <c r="Q30" s="16" t="s">
        <v>786</v>
      </c>
      <c r="R30" s="16" t="s">
        <v>626</v>
      </c>
      <c r="S30" s="16" t="s">
        <v>788</v>
      </c>
    </row>
    <row r="31" spans="1:19" x14ac:dyDescent="0.35">
      <c r="A31" s="16">
        <v>2026</v>
      </c>
      <c r="B31" s="16" t="s">
        <v>55</v>
      </c>
      <c r="C31" s="16" t="s">
        <v>56</v>
      </c>
      <c r="D31" s="16" t="s">
        <v>754</v>
      </c>
      <c r="E31" s="16" t="s">
        <v>720</v>
      </c>
      <c r="F31" s="16" t="s">
        <v>6</v>
      </c>
      <c r="G31" s="16">
        <v>3</v>
      </c>
      <c r="H31" s="16">
        <v>15</v>
      </c>
      <c r="I31" s="16">
        <v>0</v>
      </c>
      <c r="J31" s="16">
        <f>IFERROR(VLOOKUP(D:D,'Sales Summary'!A:B,2,FALSE),0)</f>
        <v>6</v>
      </c>
      <c r="K31" s="16">
        <f>IFERROR(VLOOKUP(D:D,Sheet1!A:B,2,FALSE),0)</f>
        <v>6</v>
      </c>
      <c r="L31" s="16">
        <f t="shared" si="0"/>
        <v>9</v>
      </c>
      <c r="M31" s="47">
        <f>IFERROR(VLOOKUP(D:D,'Sales Summary'!A:E,5,FALSE),0)</f>
        <v>0</v>
      </c>
      <c r="N31" s="27" t="str">
        <f t="shared" si="2"/>
        <v>$300</v>
      </c>
      <c r="O31" s="28">
        <f t="shared" si="1"/>
        <v>0</v>
      </c>
      <c r="Q31" s="16" t="s">
        <v>790</v>
      </c>
      <c r="R31" s="16" t="s">
        <v>783</v>
      </c>
      <c r="S31" s="16" t="s">
        <v>793</v>
      </c>
    </row>
    <row r="32" spans="1:19" x14ac:dyDescent="0.35">
      <c r="A32" s="16">
        <v>2026</v>
      </c>
      <c r="B32" s="16" t="s">
        <v>57</v>
      </c>
      <c r="C32" s="16" t="s">
        <v>58</v>
      </c>
      <c r="D32" s="16" t="s">
        <v>205</v>
      </c>
      <c r="E32" s="16" t="s">
        <v>8</v>
      </c>
      <c r="F32" s="16" t="s">
        <v>6</v>
      </c>
      <c r="G32" s="16">
        <v>49</v>
      </c>
      <c r="H32" s="16">
        <v>15</v>
      </c>
      <c r="I32" s="16">
        <v>5</v>
      </c>
      <c r="J32" s="16">
        <f>IFERROR(VLOOKUP(D:D,'Sales Summary'!A:B,2,FALSE),0)</f>
        <v>10</v>
      </c>
      <c r="K32" s="16">
        <f>IFERROR(VLOOKUP(D:D,Sheet1!A:B,2,FALSE),0)</f>
        <v>10</v>
      </c>
      <c r="L32" s="16">
        <f t="shared" si="0"/>
        <v>0</v>
      </c>
      <c r="M32" s="47">
        <f>IFERROR(VLOOKUP(D:D,'Sales Summary'!A:E,5,FALSE),0)</f>
        <v>0</v>
      </c>
      <c r="N32" s="27" t="str">
        <f t="shared" si="2"/>
        <v>$300</v>
      </c>
      <c r="O32" s="28">
        <f t="shared" si="1"/>
        <v>0</v>
      </c>
      <c r="Q32" s="16" t="s">
        <v>789</v>
      </c>
      <c r="R32" s="16" t="s">
        <v>783</v>
      </c>
      <c r="S32" s="16" t="s">
        <v>796</v>
      </c>
    </row>
    <row r="33" spans="1:19" x14ac:dyDescent="0.35">
      <c r="A33" s="16">
        <v>2027</v>
      </c>
      <c r="B33" s="16" t="s">
        <v>678</v>
      </c>
      <c r="C33" s="16" t="s">
        <v>679</v>
      </c>
      <c r="D33" s="16" t="s">
        <v>680</v>
      </c>
      <c r="E33" s="16" t="s">
        <v>720</v>
      </c>
      <c r="F33" s="16" t="s">
        <v>681</v>
      </c>
      <c r="G33" s="16">
        <v>128</v>
      </c>
      <c r="H33" s="16">
        <v>15</v>
      </c>
      <c r="I33" s="16">
        <v>0</v>
      </c>
      <c r="J33" s="16">
        <f>IFERROR(VLOOKUP(D:D,'Sales Summary'!A:B,2,FALSE),0)</f>
        <v>15</v>
      </c>
      <c r="K33" s="16">
        <f>IFERROR(VLOOKUP(D:D,Sheet1!A:B,2,FALSE),0)</f>
        <v>15</v>
      </c>
      <c r="L33" s="16">
        <f t="shared" si="0"/>
        <v>0</v>
      </c>
      <c r="M33" s="47">
        <f>IFERROR(VLOOKUP(D:D,'Sales Summary'!A:E,5,FALSE),0)</f>
        <v>0</v>
      </c>
      <c r="N33" s="42" t="str">
        <f t="shared" si="2"/>
        <v>waived</v>
      </c>
      <c r="O33" s="28">
        <f t="shared" si="1"/>
        <v>0</v>
      </c>
      <c r="Q33" s="16" t="s">
        <v>786</v>
      </c>
      <c r="R33" s="16" t="s">
        <v>626</v>
      </c>
      <c r="S33" s="16" t="s">
        <v>795</v>
      </c>
    </row>
    <row r="34" spans="1:19" x14ac:dyDescent="0.35">
      <c r="A34" s="16">
        <v>2029</v>
      </c>
      <c r="B34" s="16" t="s">
        <v>59</v>
      </c>
      <c r="C34" s="16" t="s">
        <v>60</v>
      </c>
      <c r="D34" s="16" t="s">
        <v>204</v>
      </c>
      <c r="E34" s="16" t="s">
        <v>61</v>
      </c>
      <c r="F34" s="16" t="s">
        <v>6</v>
      </c>
      <c r="G34" s="16">
        <v>48</v>
      </c>
      <c r="H34" s="16">
        <v>15</v>
      </c>
      <c r="I34" s="16">
        <v>0</v>
      </c>
      <c r="J34" s="16">
        <f>IFERROR(VLOOKUP(D:D,'Sales Summary'!A:B,2,FALSE),0)</f>
        <v>15</v>
      </c>
      <c r="K34" s="16">
        <f>IFERROR(VLOOKUP(D:D,Sheet1!A:B,2,FALSE),0)</f>
        <v>15</v>
      </c>
      <c r="L34" s="16">
        <f t="shared" si="0"/>
        <v>0</v>
      </c>
      <c r="M34" s="47">
        <f>IFERROR(VLOOKUP(D:D,'Sales Summary'!A:E,5,FALSE),0)</f>
        <v>0</v>
      </c>
      <c r="N34" s="42" t="str">
        <f t="shared" si="2"/>
        <v>waived</v>
      </c>
      <c r="O34" s="28">
        <f t="shared" si="1"/>
        <v>0</v>
      </c>
      <c r="Q34" s="16" t="s">
        <v>791</v>
      </c>
      <c r="R34" s="16" t="s">
        <v>626</v>
      </c>
      <c r="S34" s="16" t="s">
        <v>788</v>
      </c>
    </row>
    <row r="35" spans="1:19" x14ac:dyDescent="0.35">
      <c r="A35" s="16">
        <v>2027</v>
      </c>
      <c r="B35" s="16" t="s">
        <v>62</v>
      </c>
      <c r="C35" s="16" t="s">
        <v>63</v>
      </c>
      <c r="D35" s="16" t="s">
        <v>507</v>
      </c>
      <c r="E35" s="16" t="s">
        <v>13</v>
      </c>
      <c r="G35" s="16">
        <v>79</v>
      </c>
      <c r="H35" s="16">
        <v>15</v>
      </c>
      <c r="I35" s="16">
        <v>4</v>
      </c>
      <c r="J35" s="16">
        <f>IFERROR(VLOOKUP(D:D,'Sales Summary'!A:B,2,FALSE),0)</f>
        <v>12</v>
      </c>
      <c r="K35" s="16">
        <f>IFERROR(VLOOKUP(D:D,Sheet1!A:B,2,FALSE),0)</f>
        <v>11</v>
      </c>
      <c r="L35" s="16">
        <f t="shared" ref="L35:L66" si="3">IFERROR((H35-K35-I35),0)</f>
        <v>0</v>
      </c>
      <c r="M35" s="47">
        <f>IFERROR(VLOOKUP(D:D,'Sales Summary'!A:E,5,FALSE),0)</f>
        <v>0</v>
      </c>
      <c r="N35" s="27" t="str">
        <f t="shared" si="2"/>
        <v>$300</v>
      </c>
      <c r="O35" s="28">
        <f t="shared" ref="O35:O66" si="4">(IF(J35&gt;15,( J35-15)*5,0)) +(IF(J35&lt;=29,0,IF(J35&lt;=44,50,IF(J35&lt;=59,100,IF(J35&lt;=74,150,IF(J35&lt;=89,200,"0"))))))</f>
        <v>0</v>
      </c>
      <c r="Q35" s="16" t="s">
        <v>789</v>
      </c>
      <c r="R35" s="16" t="s">
        <v>783</v>
      </c>
      <c r="S35" s="16" t="s">
        <v>795</v>
      </c>
    </row>
    <row r="36" spans="1:19" x14ac:dyDescent="0.35">
      <c r="A36" s="16">
        <v>2028</v>
      </c>
      <c r="B36" s="16" t="s">
        <v>124</v>
      </c>
      <c r="C36" s="16" t="s">
        <v>696</v>
      </c>
      <c r="D36" s="16" t="s">
        <v>697</v>
      </c>
      <c r="E36" s="16" t="s">
        <v>8</v>
      </c>
      <c r="G36" s="16"/>
      <c r="H36" s="16" t="s">
        <v>585</v>
      </c>
      <c r="I36" s="16">
        <v>0</v>
      </c>
      <c r="J36" s="16">
        <f>IFERROR(VLOOKUP(D:D,'Sales Summary'!A:B,2,FALSE),0)</f>
        <v>0</v>
      </c>
      <c r="K36" s="16">
        <f>IFERROR(VLOOKUP(D:D,Sheet1!A:B,2,FALSE),0)</f>
        <v>0</v>
      </c>
      <c r="L36" s="16">
        <f t="shared" si="3"/>
        <v>0</v>
      </c>
      <c r="M36" s="47">
        <f>IFERROR(VLOOKUP(D:D,'Sales Summary'!A:E,5,FALSE),0)</f>
        <v>0</v>
      </c>
      <c r="N36" s="27" t="str">
        <f t="shared" si="2"/>
        <v>$300</v>
      </c>
      <c r="O36" s="28">
        <f t="shared" si="4"/>
        <v>0</v>
      </c>
      <c r="Q36" s="16" t="s">
        <v>786</v>
      </c>
      <c r="R36" s="16" t="s">
        <v>782</v>
      </c>
      <c r="S36" s="16" t="s">
        <v>795</v>
      </c>
    </row>
    <row r="37" spans="1:19" x14ac:dyDescent="0.35">
      <c r="A37" s="16">
        <v>2029</v>
      </c>
      <c r="B37" s="16" t="s">
        <v>64</v>
      </c>
      <c r="C37" s="16" t="s">
        <v>65</v>
      </c>
      <c r="D37" s="16" t="s">
        <v>209</v>
      </c>
      <c r="E37" s="16" t="s">
        <v>8</v>
      </c>
      <c r="F37" s="16" t="s">
        <v>6</v>
      </c>
      <c r="G37" s="16">
        <v>57</v>
      </c>
      <c r="H37" s="16">
        <v>15</v>
      </c>
      <c r="I37" s="16">
        <v>0</v>
      </c>
      <c r="J37" s="16">
        <f>IFERROR(VLOOKUP(D:D,'Sales Summary'!A:B,2,FALSE),0)</f>
        <v>15</v>
      </c>
      <c r="K37" s="16">
        <f>IFERROR(VLOOKUP(D:D,Sheet1!A:B,2,FALSE),0)</f>
        <v>15</v>
      </c>
      <c r="L37" s="16">
        <f t="shared" si="3"/>
        <v>0</v>
      </c>
      <c r="M37" s="47">
        <f>IFERROR(VLOOKUP(D:D,'Sales Summary'!A:E,5,FALSE),0)</f>
        <v>17</v>
      </c>
      <c r="N37" s="42" t="str">
        <f t="shared" si="2"/>
        <v>waived</v>
      </c>
      <c r="O37" s="28">
        <f t="shared" si="4"/>
        <v>0</v>
      </c>
      <c r="Q37" s="16" t="s">
        <v>791</v>
      </c>
      <c r="R37" s="16" t="s">
        <v>626</v>
      </c>
      <c r="S37" s="16" t="s">
        <v>788</v>
      </c>
    </row>
    <row r="38" spans="1:19" x14ac:dyDescent="0.35">
      <c r="A38" s="16">
        <v>2029</v>
      </c>
      <c r="B38" s="16" t="s">
        <v>64</v>
      </c>
      <c r="C38" s="16" t="s">
        <v>66</v>
      </c>
      <c r="D38" s="16" t="s">
        <v>231</v>
      </c>
      <c r="E38" s="16" t="s">
        <v>653</v>
      </c>
      <c r="F38" s="16" t="s">
        <v>6</v>
      </c>
      <c r="G38" s="16">
        <v>41</v>
      </c>
      <c r="H38" s="16">
        <v>15</v>
      </c>
      <c r="I38" s="16">
        <v>0</v>
      </c>
      <c r="J38" s="16">
        <f>IFERROR(VLOOKUP(D:D,'Sales Summary'!A:B,2,FALSE),0)</f>
        <v>9</v>
      </c>
      <c r="K38" s="16">
        <f>IFERROR(VLOOKUP(D:D,Sheet1!A:B,2,FALSE),0)</f>
        <v>9</v>
      </c>
      <c r="L38" s="16">
        <f t="shared" si="3"/>
        <v>6</v>
      </c>
      <c r="M38" s="47">
        <f>IFERROR(VLOOKUP(D:D,'Sales Summary'!A:E,5,FALSE),0)</f>
        <v>10</v>
      </c>
      <c r="N38" s="27" t="str">
        <f t="shared" ref="N38:N63" si="5">IF(J38&gt;14,"waived","$300")</f>
        <v>$300</v>
      </c>
      <c r="O38" s="28">
        <f t="shared" si="4"/>
        <v>0</v>
      </c>
      <c r="Q38" s="16" t="s">
        <v>711</v>
      </c>
      <c r="R38" s="16" t="s">
        <v>784</v>
      </c>
      <c r="S38" s="16" t="s">
        <v>788</v>
      </c>
    </row>
    <row r="39" spans="1:19" x14ac:dyDescent="0.35">
      <c r="A39" s="16">
        <v>2026</v>
      </c>
      <c r="B39" s="16" t="s">
        <v>67</v>
      </c>
      <c r="C39" s="16" t="s">
        <v>68</v>
      </c>
      <c r="D39" s="16" t="s">
        <v>185</v>
      </c>
      <c r="E39" s="16" t="s">
        <v>653</v>
      </c>
      <c r="F39" s="16" t="s">
        <v>6</v>
      </c>
      <c r="G39" s="16">
        <v>1</v>
      </c>
      <c r="H39" s="16">
        <v>15</v>
      </c>
      <c r="I39" s="16">
        <v>6</v>
      </c>
      <c r="J39" s="16">
        <f>IFERROR(VLOOKUP(D:D,'Sales Summary'!A:B,2,FALSE),0)</f>
        <v>11</v>
      </c>
      <c r="K39" s="16">
        <f>IFERROR(VLOOKUP(D:D,Sheet1!A:B,2,FALSE),0)</f>
        <v>11</v>
      </c>
      <c r="L39" s="16">
        <f t="shared" si="3"/>
        <v>-2</v>
      </c>
      <c r="M39" s="47">
        <f>IFERROR(VLOOKUP(D:D,'Sales Summary'!A:E,5,FALSE),0)</f>
        <v>15</v>
      </c>
      <c r="N39" s="27" t="str">
        <f t="shared" si="5"/>
        <v>$300</v>
      </c>
      <c r="O39" s="28">
        <f t="shared" si="4"/>
        <v>0</v>
      </c>
      <c r="Q39" s="16" t="s">
        <v>790</v>
      </c>
      <c r="R39" s="28" t="s">
        <v>781</v>
      </c>
      <c r="S39" s="16" t="s">
        <v>788</v>
      </c>
    </row>
    <row r="40" spans="1:19" x14ac:dyDescent="0.35">
      <c r="A40" s="16">
        <v>2027</v>
      </c>
      <c r="B40" s="16" t="s">
        <v>69</v>
      </c>
      <c r="C40" s="16" t="s">
        <v>70</v>
      </c>
      <c r="D40" s="16" t="s">
        <v>272</v>
      </c>
      <c r="E40" s="16" t="s">
        <v>8</v>
      </c>
      <c r="F40" s="16" t="s">
        <v>6</v>
      </c>
      <c r="G40" s="16">
        <v>15</v>
      </c>
      <c r="H40" s="16">
        <v>15</v>
      </c>
      <c r="I40" s="16">
        <v>2</v>
      </c>
      <c r="J40" s="16">
        <f>IFERROR(VLOOKUP(D:D,'Sales Summary'!A:B,2,FALSE),0)</f>
        <v>18</v>
      </c>
      <c r="K40" s="16">
        <f>IFERROR(VLOOKUP(D:D,Sheet1!A:B,2,FALSE),0)</f>
        <v>18</v>
      </c>
      <c r="L40" s="16">
        <f t="shared" si="3"/>
        <v>-5</v>
      </c>
      <c r="M40" s="47">
        <f>IFERROR(VLOOKUP(D:D,'Sales Summary'!A:E,5,FALSE),0)</f>
        <v>25</v>
      </c>
      <c r="N40" s="42" t="str">
        <f t="shared" si="5"/>
        <v>waived</v>
      </c>
      <c r="O40" s="28">
        <f t="shared" si="4"/>
        <v>15</v>
      </c>
      <c r="Q40" s="16" t="s">
        <v>789</v>
      </c>
      <c r="R40" s="16" t="s">
        <v>626</v>
      </c>
      <c r="S40" s="16" t="s">
        <v>795</v>
      </c>
    </row>
    <row r="41" spans="1:19" x14ac:dyDescent="0.35">
      <c r="A41" s="16">
        <v>2027</v>
      </c>
      <c r="B41" s="16" t="s">
        <v>71</v>
      </c>
      <c r="C41" s="16" t="s">
        <v>72</v>
      </c>
      <c r="D41" s="16" t="s">
        <v>232</v>
      </c>
      <c r="E41" s="16" t="s">
        <v>653</v>
      </c>
      <c r="F41" s="16" t="s">
        <v>6</v>
      </c>
      <c r="G41" s="29" t="s">
        <v>73</v>
      </c>
      <c r="H41" s="16">
        <v>30</v>
      </c>
      <c r="I41" s="16">
        <v>0</v>
      </c>
      <c r="J41" s="16">
        <f>IFERROR(VLOOKUP(D:D,'Sales Summary'!A:B,2,FALSE),0)</f>
        <v>31</v>
      </c>
      <c r="K41" s="16">
        <f>IFERROR(VLOOKUP(D:D,Sheet1!A:B,2,FALSE),0)</f>
        <v>31</v>
      </c>
      <c r="L41" s="16">
        <f t="shared" si="3"/>
        <v>-1</v>
      </c>
      <c r="M41" s="47">
        <f>IFERROR(VLOOKUP(D:D,'Sales Summary'!A:E,5,FALSE),0)</f>
        <v>10</v>
      </c>
      <c r="N41" s="42" t="str">
        <f t="shared" si="5"/>
        <v>waived</v>
      </c>
      <c r="O41" s="28">
        <f t="shared" si="4"/>
        <v>130</v>
      </c>
      <c r="Q41" s="16" t="s">
        <v>789</v>
      </c>
      <c r="R41" s="16" t="s">
        <v>626</v>
      </c>
      <c r="S41" s="16" t="s">
        <v>795</v>
      </c>
    </row>
    <row r="42" spans="1:19" x14ac:dyDescent="0.35">
      <c r="A42" s="16">
        <v>2027</v>
      </c>
      <c r="B42" s="16" t="s">
        <v>71</v>
      </c>
      <c r="C42" s="16" t="s">
        <v>74</v>
      </c>
      <c r="D42" s="16" t="s">
        <v>233</v>
      </c>
      <c r="E42" s="16" t="s">
        <v>720</v>
      </c>
      <c r="F42" s="16" t="s">
        <v>6</v>
      </c>
      <c r="G42" s="29" t="s">
        <v>75</v>
      </c>
      <c r="H42" s="16">
        <v>30</v>
      </c>
      <c r="I42" s="16">
        <v>10</v>
      </c>
      <c r="J42" s="16">
        <f>IFERROR(VLOOKUP(D:D,'Sales Summary'!A:B,2,FALSE),0)</f>
        <v>23</v>
      </c>
      <c r="K42" s="16">
        <f>IFERROR(VLOOKUP(D:D,Sheet1!A:B,2,FALSE),0)</f>
        <v>23</v>
      </c>
      <c r="L42" s="16">
        <f t="shared" si="3"/>
        <v>-3</v>
      </c>
      <c r="M42" s="47">
        <f>IFERROR(VLOOKUP(D:D,'Sales Summary'!A:E,5,FALSE),0)</f>
        <v>5</v>
      </c>
      <c r="N42" s="42" t="str">
        <f t="shared" si="5"/>
        <v>waived</v>
      </c>
      <c r="O42" s="28">
        <f t="shared" si="4"/>
        <v>40</v>
      </c>
      <c r="Q42" s="16" t="s">
        <v>789</v>
      </c>
      <c r="R42" s="16" t="s">
        <v>626</v>
      </c>
      <c r="S42" s="16" t="s">
        <v>795</v>
      </c>
    </row>
    <row r="43" spans="1:19" x14ac:dyDescent="0.35">
      <c r="A43" s="16">
        <v>2030</v>
      </c>
      <c r="B43" s="16" t="s">
        <v>76</v>
      </c>
      <c r="C43" s="16" t="s">
        <v>77</v>
      </c>
      <c r="D43" s="16" t="s">
        <v>218</v>
      </c>
      <c r="E43" s="16" t="s">
        <v>8</v>
      </c>
      <c r="F43" s="16" t="s">
        <v>6</v>
      </c>
      <c r="G43" s="16">
        <v>46</v>
      </c>
      <c r="H43" s="16">
        <v>15</v>
      </c>
      <c r="I43" s="16">
        <v>0</v>
      </c>
      <c r="J43" s="16">
        <f>IFERROR(VLOOKUP(D:D,'Sales Summary'!A:B,2,FALSE),0)</f>
        <v>7</v>
      </c>
      <c r="K43" s="16">
        <f>IFERROR(VLOOKUP(D:D,Sheet1!A:B,2,FALSE),0)</f>
        <v>7</v>
      </c>
      <c r="L43" s="16">
        <f t="shared" si="3"/>
        <v>8</v>
      </c>
      <c r="M43" s="47">
        <f>IFERROR(VLOOKUP(D:D,'Sales Summary'!A:E,5,FALSE),0)</f>
        <v>0</v>
      </c>
      <c r="N43" s="27" t="str">
        <f t="shared" si="5"/>
        <v>$300</v>
      </c>
      <c r="O43" s="28">
        <f t="shared" si="4"/>
        <v>0</v>
      </c>
      <c r="Q43" s="16" t="s">
        <v>791</v>
      </c>
      <c r="R43" s="16" t="s">
        <v>783</v>
      </c>
      <c r="S43" s="16" t="s">
        <v>788</v>
      </c>
    </row>
    <row r="44" spans="1:19" x14ac:dyDescent="0.35">
      <c r="A44" s="16">
        <v>2028</v>
      </c>
      <c r="B44" s="16" t="s">
        <v>78</v>
      </c>
      <c r="C44" s="16" t="s">
        <v>79</v>
      </c>
      <c r="D44" s="16" t="s">
        <v>207</v>
      </c>
      <c r="E44" s="16" t="s">
        <v>652</v>
      </c>
      <c r="F44" s="16" t="s">
        <v>6</v>
      </c>
      <c r="G44" s="16" t="s">
        <v>638</v>
      </c>
      <c r="H44" s="16">
        <v>30</v>
      </c>
      <c r="I44" s="16">
        <v>15</v>
      </c>
      <c r="J44" s="16">
        <f>IFERROR(VLOOKUP(D:D,'Sales Summary'!A:B,2,FALSE),0)</f>
        <v>27</v>
      </c>
      <c r="K44" s="16">
        <f>IFERROR(VLOOKUP(D:D,Sheet1!A:B,2,FALSE),0)</f>
        <v>19</v>
      </c>
      <c r="L44" s="16">
        <f t="shared" si="3"/>
        <v>-4</v>
      </c>
      <c r="M44" s="47">
        <f>IFERROR(VLOOKUP(D:D,'Sales Summary'!A:E,5,FALSE),0)</f>
        <v>0</v>
      </c>
      <c r="N44" s="42" t="str">
        <f t="shared" si="5"/>
        <v>waived</v>
      </c>
      <c r="O44" s="28">
        <f t="shared" si="4"/>
        <v>60</v>
      </c>
      <c r="Q44" s="16" t="s">
        <v>786</v>
      </c>
      <c r="R44" s="16" t="s">
        <v>626</v>
      </c>
      <c r="S44" s="16" t="s">
        <v>788</v>
      </c>
    </row>
    <row r="45" spans="1:19" x14ac:dyDescent="0.35">
      <c r="A45" s="16">
        <v>2026</v>
      </c>
      <c r="B45" s="16" t="s">
        <v>80</v>
      </c>
      <c r="C45" s="16" t="s">
        <v>81</v>
      </c>
      <c r="D45" s="16" t="s">
        <v>508</v>
      </c>
      <c r="E45" s="16" t="s">
        <v>13</v>
      </c>
      <c r="F45" s="16" t="s">
        <v>6</v>
      </c>
      <c r="G45" s="16">
        <v>43</v>
      </c>
      <c r="H45" s="16">
        <v>15</v>
      </c>
      <c r="I45" s="16">
        <v>15</v>
      </c>
      <c r="J45" s="16">
        <f>IFERROR(VLOOKUP(D:D,'Sales Summary'!A:B,2,FALSE),0)</f>
        <v>0</v>
      </c>
      <c r="K45" s="16">
        <f>IFERROR(VLOOKUP(D:D,Sheet1!A:B,2,FALSE),0)</f>
        <v>0</v>
      </c>
      <c r="L45" s="16">
        <f t="shared" si="3"/>
        <v>0</v>
      </c>
      <c r="M45" s="47">
        <f>IFERROR(VLOOKUP(D:D,'Sales Summary'!A:E,5,FALSE),0)</f>
        <v>0</v>
      </c>
      <c r="N45" s="27" t="str">
        <f t="shared" si="5"/>
        <v>$300</v>
      </c>
      <c r="O45" s="28">
        <f t="shared" si="4"/>
        <v>0</v>
      </c>
      <c r="Q45" s="16" t="s">
        <v>790</v>
      </c>
      <c r="R45" s="16" t="s">
        <v>783</v>
      </c>
      <c r="S45" s="16" t="s">
        <v>788</v>
      </c>
    </row>
    <row r="46" spans="1:19" x14ac:dyDescent="0.35">
      <c r="A46" s="16">
        <v>2028</v>
      </c>
      <c r="B46" s="16" t="s">
        <v>82</v>
      </c>
      <c r="C46" s="16" t="s">
        <v>83</v>
      </c>
      <c r="D46" s="16" t="s">
        <v>509</v>
      </c>
      <c r="G46" s="16"/>
      <c r="H46" s="16">
        <v>15</v>
      </c>
      <c r="I46" s="16">
        <v>0</v>
      </c>
      <c r="J46" s="16">
        <f>IFERROR(VLOOKUP(D:D,'Sales Summary'!A:B,2,FALSE),0)</f>
        <v>0</v>
      </c>
      <c r="K46" s="16">
        <f>IFERROR(VLOOKUP(D:D,Sheet1!A:B,2,FALSE),0)</f>
        <v>0</v>
      </c>
      <c r="L46" s="16">
        <f t="shared" si="3"/>
        <v>15</v>
      </c>
      <c r="M46" s="47">
        <f>IFERROR(VLOOKUP(D:D,'Sales Summary'!A:E,5,FALSE),0)</f>
        <v>0</v>
      </c>
      <c r="N46" s="27" t="str">
        <f t="shared" si="5"/>
        <v>$300</v>
      </c>
      <c r="O46" s="28">
        <f t="shared" si="4"/>
        <v>0</v>
      </c>
      <c r="P46" s="16" t="s">
        <v>721</v>
      </c>
      <c r="Q46" s="16" t="s">
        <v>711</v>
      </c>
      <c r="R46" s="16" t="s">
        <v>626</v>
      </c>
      <c r="S46" s="16" t="s">
        <v>626</v>
      </c>
    </row>
    <row r="47" spans="1:19" x14ac:dyDescent="0.35">
      <c r="A47" s="16">
        <v>2029</v>
      </c>
      <c r="B47" s="16" t="s">
        <v>84</v>
      </c>
      <c r="C47" s="16" t="s">
        <v>28</v>
      </c>
      <c r="D47" s="16" t="s">
        <v>510</v>
      </c>
      <c r="E47" s="16" t="s">
        <v>8</v>
      </c>
      <c r="G47" s="16">
        <v>132</v>
      </c>
      <c r="H47" s="16">
        <v>15</v>
      </c>
      <c r="I47" s="16">
        <v>0</v>
      </c>
      <c r="J47" s="16">
        <f>IFERROR(VLOOKUP(D:D,'Sales Summary'!A:B,2,FALSE),0)</f>
        <v>16</v>
      </c>
      <c r="K47" s="16">
        <f>IFERROR(VLOOKUP(D:D,Sheet1!A:B,2,FALSE),0)</f>
        <v>16</v>
      </c>
      <c r="L47" s="16">
        <f t="shared" si="3"/>
        <v>-1</v>
      </c>
      <c r="M47" s="47">
        <f>IFERROR(VLOOKUP(D:D,'Sales Summary'!A:E,5,FALSE),0)</f>
        <v>0</v>
      </c>
      <c r="N47" s="42" t="str">
        <f t="shared" si="5"/>
        <v>waived</v>
      </c>
      <c r="O47" s="28">
        <f t="shared" si="4"/>
        <v>5</v>
      </c>
      <c r="Q47" s="16" t="s">
        <v>791</v>
      </c>
      <c r="R47" s="16" t="s">
        <v>626</v>
      </c>
      <c r="S47" s="16" t="s">
        <v>796</v>
      </c>
    </row>
    <row r="48" spans="1:19" x14ac:dyDescent="0.35">
      <c r="A48" s="16">
        <v>2026</v>
      </c>
      <c r="B48" s="16" t="s">
        <v>85</v>
      </c>
      <c r="C48" s="16" t="s">
        <v>86</v>
      </c>
      <c r="D48" s="16" t="s">
        <v>227</v>
      </c>
      <c r="E48" s="16" t="s">
        <v>8</v>
      </c>
      <c r="F48" s="16" t="s">
        <v>6</v>
      </c>
      <c r="G48" s="16">
        <v>33</v>
      </c>
      <c r="H48" s="16">
        <v>16</v>
      </c>
      <c r="I48" s="16">
        <v>0</v>
      </c>
      <c r="J48" s="16">
        <f>IFERROR(VLOOKUP(D:D,'Sales Summary'!A:B,2,FALSE),0)</f>
        <v>18</v>
      </c>
      <c r="K48" s="16">
        <f>IFERROR(VLOOKUP(D:D,Sheet1!A:B,2,FALSE),0)</f>
        <v>18</v>
      </c>
      <c r="L48" s="16">
        <f t="shared" si="3"/>
        <v>-2</v>
      </c>
      <c r="M48" s="47">
        <f>IFERROR(VLOOKUP(D:D,'Sales Summary'!A:E,5,FALSE),0)</f>
        <v>10</v>
      </c>
      <c r="N48" s="42" t="str">
        <f t="shared" si="5"/>
        <v>waived</v>
      </c>
      <c r="O48" s="28">
        <f t="shared" si="4"/>
        <v>15</v>
      </c>
      <c r="Q48" s="16" t="s">
        <v>789</v>
      </c>
      <c r="R48" s="16" t="s">
        <v>626</v>
      </c>
      <c r="S48" s="16" t="s">
        <v>795</v>
      </c>
    </row>
    <row r="49" spans="1:19" x14ac:dyDescent="0.35">
      <c r="A49" s="16">
        <v>2028</v>
      </c>
      <c r="B49" s="16" t="s">
        <v>87</v>
      </c>
      <c r="C49" s="16" t="s">
        <v>88</v>
      </c>
      <c r="D49" s="16" t="s">
        <v>331</v>
      </c>
      <c r="E49" s="16" t="s">
        <v>720</v>
      </c>
      <c r="F49" s="16" t="s">
        <v>6</v>
      </c>
      <c r="G49" s="16" t="s">
        <v>589</v>
      </c>
      <c r="H49" s="16">
        <v>30</v>
      </c>
      <c r="I49" s="16">
        <v>0</v>
      </c>
      <c r="J49" s="16">
        <f>IFERROR(VLOOKUP(D:D,'Sales Summary'!A:B,2,FALSE),0)</f>
        <v>31</v>
      </c>
      <c r="K49" s="16">
        <f>IFERROR(VLOOKUP(D:D,Sheet1!A:B,2,FALSE),0)</f>
        <v>15</v>
      </c>
      <c r="L49" s="16">
        <f t="shared" si="3"/>
        <v>15</v>
      </c>
      <c r="M49" s="47">
        <f>IFERROR(VLOOKUP(D:D,'Sales Summary'!A:E,5,FALSE),0)</f>
        <v>20</v>
      </c>
      <c r="N49" s="42" t="str">
        <f t="shared" si="5"/>
        <v>waived</v>
      </c>
      <c r="O49" s="28">
        <f t="shared" si="4"/>
        <v>130</v>
      </c>
      <c r="Q49" s="16" t="s">
        <v>786</v>
      </c>
      <c r="R49" s="16" t="s">
        <v>626</v>
      </c>
      <c r="S49" s="16" t="s">
        <v>793</v>
      </c>
    </row>
    <row r="50" spans="1:19" x14ac:dyDescent="0.35">
      <c r="A50" s="16">
        <v>2028</v>
      </c>
      <c r="B50" s="16" t="s">
        <v>89</v>
      </c>
      <c r="C50" s="16" t="s">
        <v>90</v>
      </c>
      <c r="D50" s="16" t="s">
        <v>215</v>
      </c>
      <c r="E50" s="16" t="s">
        <v>8</v>
      </c>
      <c r="F50" s="16" t="s">
        <v>6</v>
      </c>
      <c r="G50" s="30">
        <v>40106</v>
      </c>
      <c r="H50" s="16">
        <v>32</v>
      </c>
      <c r="I50" s="16">
        <v>0</v>
      </c>
      <c r="J50" s="16">
        <f>IFERROR(VLOOKUP(D:D,'Sales Summary'!A:B,2,FALSE),0)</f>
        <v>45</v>
      </c>
      <c r="K50" s="16">
        <f>IFERROR(VLOOKUP(D:D,Sheet1!A:B,2,FALSE),0)</f>
        <v>32</v>
      </c>
      <c r="L50" s="16">
        <f t="shared" si="3"/>
        <v>0</v>
      </c>
      <c r="M50" s="47">
        <f>IFERROR(VLOOKUP(D:D,'Sales Summary'!A:E,5,FALSE),0)</f>
        <v>0</v>
      </c>
      <c r="N50" s="42" t="str">
        <f t="shared" si="5"/>
        <v>waived</v>
      </c>
      <c r="O50" s="28">
        <f t="shared" si="4"/>
        <v>250</v>
      </c>
      <c r="Q50" s="16" t="s">
        <v>786</v>
      </c>
      <c r="R50" s="16" t="s">
        <v>626</v>
      </c>
      <c r="S50" s="16" t="s">
        <v>788</v>
      </c>
    </row>
    <row r="51" spans="1:19" x14ac:dyDescent="0.35">
      <c r="A51" s="16">
        <v>2029</v>
      </c>
      <c r="B51" s="16" t="s">
        <v>91</v>
      </c>
      <c r="C51" s="16" t="s">
        <v>92</v>
      </c>
      <c r="D51" s="16" t="s">
        <v>470</v>
      </c>
      <c r="E51" s="16" t="s">
        <v>8</v>
      </c>
      <c r="F51" s="16" t="s">
        <v>6</v>
      </c>
      <c r="G51" s="16">
        <v>51</v>
      </c>
      <c r="H51" s="16">
        <v>15</v>
      </c>
      <c r="I51" s="16">
        <v>0</v>
      </c>
      <c r="J51" s="16">
        <f>IFERROR(VLOOKUP(D:D,'Sales Summary'!A:B,2,FALSE),0)</f>
        <v>28</v>
      </c>
      <c r="K51" s="16">
        <f>IFERROR(VLOOKUP(D:D,Sheet1!A:B,2,FALSE),0)</f>
        <v>16</v>
      </c>
      <c r="L51" s="16">
        <f t="shared" si="3"/>
        <v>-1</v>
      </c>
      <c r="M51" s="47">
        <f>IFERROR(VLOOKUP(D:D,'Sales Summary'!A:E,5,FALSE),0)</f>
        <v>0</v>
      </c>
      <c r="N51" s="42" t="str">
        <f t="shared" si="5"/>
        <v>waived</v>
      </c>
      <c r="O51" s="28">
        <f t="shared" si="4"/>
        <v>65</v>
      </c>
      <c r="Q51" s="16" t="s">
        <v>791</v>
      </c>
      <c r="R51" s="16" t="s">
        <v>626</v>
      </c>
      <c r="S51" s="16" t="s">
        <v>796</v>
      </c>
    </row>
    <row r="52" spans="1:19" x14ac:dyDescent="0.35">
      <c r="A52" s="16">
        <v>2029</v>
      </c>
      <c r="B52" s="16" t="s">
        <v>93</v>
      </c>
      <c r="C52" s="16" t="s">
        <v>94</v>
      </c>
      <c r="D52" s="16" t="s">
        <v>471</v>
      </c>
      <c r="E52" s="16" t="s">
        <v>720</v>
      </c>
      <c r="F52" s="16" t="s">
        <v>6</v>
      </c>
      <c r="G52" s="16">
        <v>45</v>
      </c>
      <c r="H52" s="16">
        <v>15</v>
      </c>
      <c r="I52" s="16">
        <v>0</v>
      </c>
      <c r="J52" s="16">
        <f>IFERROR(VLOOKUP(D:D,'Sales Summary'!A:B,2,FALSE),0)</f>
        <v>17</v>
      </c>
      <c r="K52" s="16">
        <f>IFERROR(VLOOKUP(D:D,Sheet1!A:B,2,FALSE),0)</f>
        <v>17</v>
      </c>
      <c r="L52" s="16">
        <f t="shared" si="3"/>
        <v>-2</v>
      </c>
      <c r="M52" s="47">
        <f>IFERROR(VLOOKUP(D:D,'Sales Summary'!A:E,5,FALSE),0)</f>
        <v>0</v>
      </c>
      <c r="N52" s="42" t="str">
        <f t="shared" si="5"/>
        <v>waived</v>
      </c>
      <c r="O52" s="28">
        <f t="shared" si="4"/>
        <v>10</v>
      </c>
      <c r="Q52" s="16" t="s">
        <v>791</v>
      </c>
      <c r="R52" s="16" t="s">
        <v>626</v>
      </c>
      <c r="S52" s="16" t="s">
        <v>788</v>
      </c>
    </row>
    <row r="53" spans="1:19" x14ac:dyDescent="0.35">
      <c r="A53" s="16">
        <v>2028</v>
      </c>
      <c r="B53" s="16" t="s">
        <v>709</v>
      </c>
      <c r="C53" s="16" t="s">
        <v>95</v>
      </c>
      <c r="D53" s="16" t="s">
        <v>710</v>
      </c>
      <c r="E53" s="16" t="s">
        <v>653</v>
      </c>
      <c r="G53" s="16">
        <v>93</v>
      </c>
      <c r="H53" s="16">
        <v>15</v>
      </c>
      <c r="I53" s="16">
        <v>15</v>
      </c>
      <c r="J53" s="16">
        <f>IFERROR(VLOOKUP(D:D,'Sales Summary'!A:B,2,FALSE),0)</f>
        <v>5</v>
      </c>
      <c r="K53" s="16">
        <f>IFERROR(VLOOKUP(D:D,Sheet1!A:B,2,FALSE),0)</f>
        <v>0</v>
      </c>
      <c r="L53" s="16">
        <f t="shared" si="3"/>
        <v>0</v>
      </c>
      <c r="M53" s="47">
        <f>IFERROR(VLOOKUP(D:D,'Sales Summary'!A:E,5,FALSE),0)</f>
        <v>0</v>
      </c>
      <c r="N53" s="27" t="str">
        <f t="shared" si="5"/>
        <v>$300</v>
      </c>
      <c r="O53" s="28">
        <f t="shared" si="4"/>
        <v>0</v>
      </c>
      <c r="Q53" s="16" t="s">
        <v>786</v>
      </c>
      <c r="R53" s="28" t="s">
        <v>781</v>
      </c>
      <c r="S53" s="16" t="s">
        <v>788</v>
      </c>
    </row>
    <row r="54" spans="1:19" x14ac:dyDescent="0.35">
      <c r="A54" s="16">
        <v>2029</v>
      </c>
      <c r="B54" s="16" t="s">
        <v>96</v>
      </c>
      <c r="C54" s="16" t="s">
        <v>77</v>
      </c>
      <c r="D54" s="16" t="s">
        <v>472</v>
      </c>
      <c r="E54" s="16" t="s">
        <v>61</v>
      </c>
      <c r="F54" s="16" t="s">
        <v>6</v>
      </c>
      <c r="G54" s="16">
        <v>14</v>
      </c>
      <c r="H54" s="16">
        <v>15</v>
      </c>
      <c r="I54" s="16">
        <v>0</v>
      </c>
      <c r="J54" s="16">
        <f>IFERROR(VLOOKUP(D:D,'Sales Summary'!A:B,2,FALSE),0)</f>
        <v>15</v>
      </c>
      <c r="K54" s="16">
        <f>IFERROR(VLOOKUP(D:D,Sheet1!A:B,2,FALSE),0)</f>
        <v>15</v>
      </c>
      <c r="L54" s="16">
        <f t="shared" si="3"/>
        <v>0</v>
      </c>
      <c r="M54" s="47">
        <f>IFERROR(VLOOKUP(D:D,'Sales Summary'!A:E,5,FALSE),0)</f>
        <v>0</v>
      </c>
      <c r="N54" s="42" t="str">
        <f t="shared" si="5"/>
        <v>waived</v>
      </c>
      <c r="O54" s="28">
        <f t="shared" si="4"/>
        <v>0</v>
      </c>
      <c r="Q54" s="16" t="s">
        <v>791</v>
      </c>
      <c r="R54" s="16" t="s">
        <v>626</v>
      </c>
      <c r="S54" s="16" t="s">
        <v>788</v>
      </c>
    </row>
    <row r="55" spans="1:19" x14ac:dyDescent="0.35">
      <c r="A55" s="16">
        <v>2029</v>
      </c>
      <c r="B55" s="16" t="s">
        <v>97</v>
      </c>
      <c r="C55" s="16" t="s">
        <v>98</v>
      </c>
      <c r="D55" s="16" t="s">
        <v>473</v>
      </c>
      <c r="E55" s="16" t="s">
        <v>720</v>
      </c>
      <c r="G55" s="16"/>
      <c r="H55" s="16" t="s">
        <v>585</v>
      </c>
      <c r="I55" s="16">
        <v>0</v>
      </c>
      <c r="J55" s="16">
        <f>IFERROR(VLOOKUP(D:D,'Sales Summary'!A:B,2,FALSE),0)</f>
        <v>0</v>
      </c>
      <c r="K55" s="16">
        <f>IFERROR(VLOOKUP(D:D,Sheet1!A:B,2,FALSE),0)</f>
        <v>0</v>
      </c>
      <c r="L55" s="16">
        <f t="shared" si="3"/>
        <v>0</v>
      </c>
      <c r="M55" s="47">
        <f>IFERROR(VLOOKUP(D:D,'Sales Summary'!A:E,5,FALSE),0)</f>
        <v>0</v>
      </c>
      <c r="N55" s="27" t="str">
        <f t="shared" si="5"/>
        <v>$300</v>
      </c>
      <c r="O55" s="28">
        <f t="shared" si="4"/>
        <v>0</v>
      </c>
      <c r="Q55" s="16" t="s">
        <v>791</v>
      </c>
      <c r="R55" s="28" t="s">
        <v>781</v>
      </c>
      <c r="S55" s="16" t="s">
        <v>795</v>
      </c>
    </row>
    <row r="56" spans="1:19" x14ac:dyDescent="0.35">
      <c r="A56" s="16">
        <v>2028</v>
      </c>
      <c r="B56" s="16" t="s">
        <v>99</v>
      </c>
      <c r="C56" s="16" t="s">
        <v>100</v>
      </c>
      <c r="D56" s="16" t="s">
        <v>474</v>
      </c>
      <c r="G56" s="16">
        <v>112</v>
      </c>
      <c r="H56" s="16">
        <v>15</v>
      </c>
      <c r="I56" s="16">
        <v>0</v>
      </c>
      <c r="J56" s="16">
        <f>IFERROR(VLOOKUP(D:D,'Sales Summary'!A:B,2,FALSE),0)</f>
        <v>4</v>
      </c>
      <c r="K56" s="16">
        <f>IFERROR(VLOOKUP(D:D,Sheet1!A:B,2,FALSE),0)</f>
        <v>4</v>
      </c>
      <c r="L56" s="16">
        <f t="shared" si="3"/>
        <v>11</v>
      </c>
      <c r="M56" s="47">
        <f>IFERROR(VLOOKUP(D:D,'Sales Summary'!A:E,5,FALSE),0)</f>
        <v>0</v>
      </c>
      <c r="N56" s="27" t="str">
        <f t="shared" si="5"/>
        <v>$300</v>
      </c>
      <c r="O56" s="28">
        <f t="shared" si="4"/>
        <v>0</v>
      </c>
      <c r="P56" s="16" t="s">
        <v>721</v>
      </c>
      <c r="Q56" s="16" t="s">
        <v>711</v>
      </c>
      <c r="R56" s="16" t="s">
        <v>626</v>
      </c>
      <c r="S56" s="16" t="s">
        <v>626</v>
      </c>
    </row>
    <row r="57" spans="1:19" x14ac:dyDescent="0.35">
      <c r="A57" s="16">
        <v>2026</v>
      </c>
      <c r="B57" s="16" t="s">
        <v>101</v>
      </c>
      <c r="C57" s="16" t="s">
        <v>102</v>
      </c>
      <c r="D57" s="16" t="s">
        <v>225</v>
      </c>
      <c r="E57" s="16" t="s">
        <v>8</v>
      </c>
      <c r="F57" s="16" t="s">
        <v>6</v>
      </c>
      <c r="G57" s="16">
        <v>30</v>
      </c>
      <c r="H57" s="16">
        <v>15</v>
      </c>
      <c r="I57" s="16">
        <v>0</v>
      </c>
      <c r="J57" s="16">
        <f>IFERROR(VLOOKUP(D:D,'Sales Summary'!A:B,2,FALSE),0)</f>
        <v>3</v>
      </c>
      <c r="K57" s="16">
        <f>IFERROR(VLOOKUP(D:D,Sheet1!A:B,2,FALSE),0)</f>
        <v>3</v>
      </c>
      <c r="L57" s="16">
        <f t="shared" si="3"/>
        <v>12</v>
      </c>
      <c r="M57" s="47">
        <f>IFERROR(VLOOKUP(D:D,'Sales Summary'!A:E,5,FALSE),0)</f>
        <v>0</v>
      </c>
      <c r="N57" s="27" t="str">
        <f t="shared" si="5"/>
        <v>$300</v>
      </c>
      <c r="O57" s="28">
        <f t="shared" si="4"/>
        <v>0</v>
      </c>
      <c r="Q57" s="16" t="s">
        <v>789</v>
      </c>
      <c r="R57" s="16" t="s">
        <v>783</v>
      </c>
      <c r="S57" s="16" t="s">
        <v>795</v>
      </c>
    </row>
    <row r="58" spans="1:19" x14ac:dyDescent="0.35">
      <c r="A58" s="16">
        <v>2029</v>
      </c>
      <c r="B58" s="16" t="s">
        <v>103</v>
      </c>
      <c r="C58" s="16" t="s">
        <v>88</v>
      </c>
      <c r="D58" s="16" t="s">
        <v>475</v>
      </c>
      <c r="E58" s="16" t="s">
        <v>653</v>
      </c>
      <c r="G58" s="16">
        <v>84</v>
      </c>
      <c r="H58" s="16">
        <v>15</v>
      </c>
      <c r="I58" s="16">
        <v>0</v>
      </c>
      <c r="J58" s="16">
        <f>IFERROR(VLOOKUP(D:D,'Sales Summary'!A:B,2,FALSE),0)</f>
        <v>0</v>
      </c>
      <c r="K58" s="16">
        <f>IFERROR(VLOOKUP(D:D,Sheet1!A:B,2,FALSE),0)</f>
        <v>0</v>
      </c>
      <c r="L58" s="16">
        <f t="shared" si="3"/>
        <v>15</v>
      </c>
      <c r="M58" s="47">
        <f>IFERROR(VLOOKUP(D:D,'Sales Summary'!A:E,5,FALSE),0)</f>
        <v>0</v>
      </c>
      <c r="N58" s="27" t="str">
        <f t="shared" si="5"/>
        <v>$300</v>
      </c>
      <c r="O58" s="28">
        <f t="shared" si="4"/>
        <v>0</v>
      </c>
      <c r="Q58" s="16" t="s">
        <v>792</v>
      </c>
      <c r="R58" s="16" t="s">
        <v>782</v>
      </c>
      <c r="S58" s="16" t="s">
        <v>797</v>
      </c>
    </row>
    <row r="59" spans="1:19" x14ac:dyDescent="0.35">
      <c r="A59" s="16">
        <v>2029</v>
      </c>
      <c r="B59" s="16" t="s">
        <v>698</v>
      </c>
      <c r="C59" s="16" t="s">
        <v>700</v>
      </c>
      <c r="D59" s="16" t="s">
        <v>699</v>
      </c>
      <c r="E59" s="16" t="s">
        <v>653</v>
      </c>
      <c r="G59" s="16"/>
      <c r="H59" s="16" t="s">
        <v>585</v>
      </c>
      <c r="I59" s="16">
        <v>0</v>
      </c>
      <c r="J59" s="16">
        <f>IFERROR(VLOOKUP(D:D,'Sales Summary'!A:B,2,FALSE),0)</f>
        <v>0</v>
      </c>
      <c r="K59" s="16">
        <f>IFERROR(VLOOKUP(D:D,Sheet1!A:B,2,FALSE),0)</f>
        <v>0</v>
      </c>
      <c r="L59" s="16">
        <f t="shared" si="3"/>
        <v>0</v>
      </c>
      <c r="M59" s="47">
        <f>IFERROR(VLOOKUP(D:D,'Sales Summary'!A:E,5,FALSE),0)</f>
        <v>0</v>
      </c>
      <c r="N59" s="27" t="str">
        <f t="shared" si="5"/>
        <v>$300</v>
      </c>
      <c r="O59" s="28">
        <f t="shared" si="4"/>
        <v>0</v>
      </c>
      <c r="Q59" s="16" t="s">
        <v>791</v>
      </c>
      <c r="R59" s="16" t="s">
        <v>783</v>
      </c>
      <c r="S59" s="16" t="s">
        <v>795</v>
      </c>
    </row>
    <row r="60" spans="1:19" x14ac:dyDescent="0.35">
      <c r="A60" s="16">
        <v>2029</v>
      </c>
      <c r="B60" s="16" t="s">
        <v>104</v>
      </c>
      <c r="C60" s="16" t="s">
        <v>42</v>
      </c>
      <c r="D60" s="16" t="s">
        <v>476</v>
      </c>
      <c r="E60" s="16" t="s">
        <v>720</v>
      </c>
      <c r="G60" s="16">
        <v>114</v>
      </c>
      <c r="H60" s="16">
        <v>15</v>
      </c>
      <c r="I60" s="16">
        <v>0</v>
      </c>
      <c r="J60" s="16">
        <f>IFERROR(VLOOKUP(D:D,'Sales Summary'!A:B,2,FALSE),0)</f>
        <v>16</v>
      </c>
      <c r="K60" s="16">
        <f>IFERROR(VLOOKUP(D:D,Sheet1!A:B,2,FALSE),0)</f>
        <v>16</v>
      </c>
      <c r="L60" s="16">
        <f t="shared" si="3"/>
        <v>-1</v>
      </c>
      <c r="M60" s="47">
        <f>IFERROR(VLOOKUP(D:D,'Sales Summary'!A:E,5,FALSE),0)</f>
        <v>0</v>
      </c>
      <c r="N60" s="42" t="str">
        <f t="shared" si="5"/>
        <v>waived</v>
      </c>
      <c r="O60" s="28">
        <f t="shared" si="4"/>
        <v>5</v>
      </c>
      <c r="Q60" s="16" t="s">
        <v>791</v>
      </c>
      <c r="R60" s="16" t="s">
        <v>626</v>
      </c>
      <c r="S60" s="16" t="s">
        <v>795</v>
      </c>
    </row>
    <row r="61" spans="1:19" x14ac:dyDescent="0.35">
      <c r="A61" s="16">
        <v>2028</v>
      </c>
      <c r="B61" s="16" t="s">
        <v>105</v>
      </c>
      <c r="C61" s="16" t="s">
        <v>106</v>
      </c>
      <c r="D61" s="16" t="s">
        <v>477</v>
      </c>
      <c r="E61" s="16" t="s">
        <v>652</v>
      </c>
      <c r="F61" s="16" t="s">
        <v>6</v>
      </c>
      <c r="G61" s="16">
        <v>9</v>
      </c>
      <c r="H61" s="16">
        <v>15</v>
      </c>
      <c r="I61" s="16">
        <v>0</v>
      </c>
      <c r="J61" s="16">
        <f>IFERROR(VLOOKUP(D:D,'Sales Summary'!A:B,2,FALSE),0)</f>
        <v>15</v>
      </c>
      <c r="K61" s="16">
        <f>IFERROR(VLOOKUP(D:D,Sheet1!A:B,2,FALSE),0)</f>
        <v>15</v>
      </c>
      <c r="L61" s="16">
        <f t="shared" si="3"/>
        <v>0</v>
      </c>
      <c r="M61" s="47">
        <f>IFERROR(VLOOKUP(D:D,'Sales Summary'!A:E,5,FALSE),0)</f>
        <v>0</v>
      </c>
      <c r="N61" s="42" t="str">
        <f t="shared" si="5"/>
        <v>waived</v>
      </c>
      <c r="O61" s="28">
        <f t="shared" si="4"/>
        <v>0</v>
      </c>
      <c r="Q61" s="16" t="s">
        <v>789</v>
      </c>
      <c r="R61" s="16" t="s">
        <v>626</v>
      </c>
      <c r="S61" s="16" t="s">
        <v>798</v>
      </c>
    </row>
    <row r="62" spans="1:19" x14ac:dyDescent="0.35">
      <c r="A62" s="16">
        <v>2029</v>
      </c>
      <c r="B62" s="16" t="s">
        <v>107</v>
      </c>
      <c r="C62" s="16" t="s">
        <v>108</v>
      </c>
      <c r="D62" s="16" t="s">
        <v>478</v>
      </c>
      <c r="E62" s="16" t="s">
        <v>720</v>
      </c>
      <c r="G62" s="16">
        <v>133</v>
      </c>
      <c r="H62" s="16">
        <v>15</v>
      </c>
      <c r="I62" s="16">
        <v>0</v>
      </c>
      <c r="J62" s="16">
        <f>IFERROR(VLOOKUP(D:D,'Sales Summary'!A:B,2,FALSE),0)</f>
        <v>0</v>
      </c>
      <c r="K62" s="16">
        <f>IFERROR(VLOOKUP(D:D,Sheet1!A:B,2,FALSE),0)</f>
        <v>0</v>
      </c>
      <c r="L62" s="16">
        <f t="shared" si="3"/>
        <v>15</v>
      </c>
      <c r="M62" s="47">
        <f>IFERROR(VLOOKUP(D:D,'Sales Summary'!A:E,5,FALSE),0)</f>
        <v>0</v>
      </c>
      <c r="N62" s="27" t="str">
        <f t="shared" si="5"/>
        <v>$300</v>
      </c>
      <c r="O62" s="28">
        <f t="shared" si="4"/>
        <v>0</v>
      </c>
      <c r="Q62" s="16" t="s">
        <v>791</v>
      </c>
      <c r="R62" s="28" t="s">
        <v>781</v>
      </c>
      <c r="S62" s="16" t="s">
        <v>793</v>
      </c>
    </row>
    <row r="63" spans="1:19" x14ac:dyDescent="0.35">
      <c r="A63" s="16">
        <v>2029</v>
      </c>
      <c r="B63" s="16" t="s">
        <v>109</v>
      </c>
      <c r="C63" s="16" t="s">
        <v>110</v>
      </c>
      <c r="D63" s="16" t="s">
        <v>291</v>
      </c>
      <c r="E63" s="16" t="s">
        <v>720</v>
      </c>
      <c r="F63" s="16" t="s">
        <v>6</v>
      </c>
      <c r="G63" s="30" t="s">
        <v>682</v>
      </c>
      <c r="H63" s="16">
        <v>60</v>
      </c>
      <c r="I63" s="16">
        <v>9</v>
      </c>
      <c r="J63" s="16">
        <f>IFERROR(VLOOKUP(D:D,'Sales Summary'!A:B,2,FALSE),0)</f>
        <v>71</v>
      </c>
      <c r="K63" s="16">
        <f>IFERROR(VLOOKUP(D:D,Sheet1!A:B,2,FALSE),0)</f>
        <v>55</v>
      </c>
      <c r="L63" s="16">
        <f t="shared" si="3"/>
        <v>-4</v>
      </c>
      <c r="M63" s="47">
        <f>IFERROR(VLOOKUP(D:D,'Sales Summary'!A:E,5,FALSE),0)</f>
        <v>0</v>
      </c>
      <c r="N63" s="42" t="str">
        <f t="shared" si="5"/>
        <v>waived</v>
      </c>
      <c r="O63" s="28">
        <f t="shared" si="4"/>
        <v>430</v>
      </c>
      <c r="Q63" s="16" t="s">
        <v>791</v>
      </c>
      <c r="R63" s="16" t="s">
        <v>626</v>
      </c>
      <c r="S63" s="16" t="s">
        <v>793</v>
      </c>
    </row>
    <row r="64" spans="1:19" x14ac:dyDescent="0.35">
      <c r="A64" s="16">
        <v>2029</v>
      </c>
      <c r="B64" s="16" t="s">
        <v>111</v>
      </c>
      <c r="C64" s="16" t="s">
        <v>112</v>
      </c>
      <c r="D64" s="16" t="s">
        <v>479</v>
      </c>
      <c r="E64" s="16" t="s">
        <v>8</v>
      </c>
      <c r="G64" s="16">
        <v>75</v>
      </c>
      <c r="H64" s="16">
        <v>15</v>
      </c>
      <c r="I64" s="16">
        <v>0</v>
      </c>
      <c r="J64" s="16">
        <f>IFERROR(VLOOKUP(D:D,'Sales Summary'!A:B,2,FALSE),0)</f>
        <v>9</v>
      </c>
      <c r="K64" s="16">
        <f>IFERROR(VLOOKUP(D:D,Sheet1!A:B,2,FALSE),0)</f>
        <v>9</v>
      </c>
      <c r="L64" s="16">
        <f t="shared" si="3"/>
        <v>6</v>
      </c>
      <c r="M64" s="47">
        <f>IFERROR(VLOOKUP(D:D,'Sales Summary'!A:E,5,FALSE),0)</f>
        <v>120</v>
      </c>
      <c r="N64" s="42" t="s">
        <v>636</v>
      </c>
      <c r="O64" s="28">
        <f t="shared" si="4"/>
        <v>0</v>
      </c>
      <c r="Q64" s="16" t="s">
        <v>791</v>
      </c>
      <c r="R64" s="16" t="s">
        <v>626</v>
      </c>
      <c r="S64" s="16" t="s">
        <v>788</v>
      </c>
    </row>
    <row r="65" spans="1:19" x14ac:dyDescent="0.35">
      <c r="A65" s="16">
        <v>2026</v>
      </c>
      <c r="B65" s="16" t="s">
        <v>113</v>
      </c>
      <c r="C65" s="16" t="s">
        <v>36</v>
      </c>
      <c r="D65" s="16" t="s">
        <v>210</v>
      </c>
      <c r="E65" s="16" t="s">
        <v>13</v>
      </c>
      <c r="F65" s="16" t="s">
        <v>6</v>
      </c>
      <c r="G65" s="29" t="s">
        <v>177</v>
      </c>
      <c r="H65" s="16">
        <v>45</v>
      </c>
      <c r="I65" s="16">
        <v>0</v>
      </c>
      <c r="J65" s="16">
        <f>IFERROR(VLOOKUP(D:D,'Sales Summary'!A:B,2,FALSE),0)</f>
        <v>16</v>
      </c>
      <c r="K65" s="16">
        <f>IFERROR(VLOOKUP(D:D,Sheet1!A:B,2,FALSE),0)</f>
        <v>16</v>
      </c>
      <c r="L65" s="16">
        <f t="shared" si="3"/>
        <v>29</v>
      </c>
      <c r="M65" s="47">
        <f>IFERROR(VLOOKUP(D:D,'Sales Summary'!A:E,5,FALSE),0)</f>
        <v>0</v>
      </c>
      <c r="N65" s="42" t="str">
        <f t="shared" ref="N65:N95" si="6">IF(J65&gt;14,"waived","$300")</f>
        <v>waived</v>
      </c>
      <c r="O65" s="28">
        <f t="shared" si="4"/>
        <v>5</v>
      </c>
      <c r="P65" s="16" t="s">
        <v>721</v>
      </c>
      <c r="Q65" s="16" t="s">
        <v>790</v>
      </c>
      <c r="R65" s="16" t="s">
        <v>626</v>
      </c>
      <c r="S65" s="16" t="s">
        <v>795</v>
      </c>
    </row>
    <row r="66" spans="1:19" x14ac:dyDescent="0.35">
      <c r="A66" s="16">
        <v>2026</v>
      </c>
      <c r="B66" s="16" t="s">
        <v>114</v>
      </c>
      <c r="C66" s="16" t="s">
        <v>52</v>
      </c>
      <c r="D66" s="16" t="s">
        <v>481</v>
      </c>
      <c r="E66" s="16" t="s">
        <v>8</v>
      </c>
      <c r="G66" s="16">
        <v>136</v>
      </c>
      <c r="H66" s="16">
        <v>15</v>
      </c>
      <c r="I66" s="16">
        <v>0</v>
      </c>
      <c r="J66" s="16">
        <f>IFERROR(VLOOKUP(D:D,'Sales Summary'!A:B,2,FALSE),0)</f>
        <v>21</v>
      </c>
      <c r="K66" s="16">
        <f>IFERROR(VLOOKUP(D:D,Sheet1!A:B,2,FALSE),0)</f>
        <v>21</v>
      </c>
      <c r="L66" s="16">
        <f t="shared" si="3"/>
        <v>-6</v>
      </c>
      <c r="M66" s="47">
        <f>IFERROR(VLOOKUP(D:D,'Sales Summary'!A:E,5,FALSE),0)</f>
        <v>0</v>
      </c>
      <c r="N66" s="42" t="str">
        <f t="shared" si="6"/>
        <v>waived</v>
      </c>
      <c r="O66" s="28">
        <f t="shared" si="4"/>
        <v>30</v>
      </c>
      <c r="Q66" s="16" t="s">
        <v>790</v>
      </c>
      <c r="R66" s="16" t="s">
        <v>626</v>
      </c>
      <c r="S66" s="16" t="s">
        <v>795</v>
      </c>
    </row>
    <row r="67" spans="1:19" x14ac:dyDescent="0.35">
      <c r="A67" s="16">
        <v>2028</v>
      </c>
      <c r="B67" s="16" t="s">
        <v>114</v>
      </c>
      <c r="C67" s="16" t="s">
        <v>115</v>
      </c>
      <c r="D67" s="16" t="s">
        <v>480</v>
      </c>
      <c r="E67" s="16" t="s">
        <v>61</v>
      </c>
      <c r="G67" s="16">
        <v>76</v>
      </c>
      <c r="H67" s="16">
        <v>15</v>
      </c>
      <c r="I67" s="16">
        <v>0</v>
      </c>
      <c r="J67" s="16">
        <f>IFERROR(VLOOKUP(D:D,'Sales Summary'!A:B,2,FALSE),0)</f>
        <v>9</v>
      </c>
      <c r="K67" s="16">
        <f>IFERROR(VLOOKUP(D:D,Sheet1!A:B,2,FALSE),0)</f>
        <v>9</v>
      </c>
      <c r="L67" s="16">
        <f t="shared" ref="L67:L97" si="7">IFERROR((H67-K67-I67),0)</f>
        <v>6</v>
      </c>
      <c r="M67" s="47">
        <f>IFERROR(VLOOKUP(D:D,'Sales Summary'!A:E,5,FALSE),0)</f>
        <v>0</v>
      </c>
      <c r="N67" s="27" t="str">
        <f t="shared" si="6"/>
        <v>$300</v>
      </c>
      <c r="O67" s="28">
        <f t="shared" ref="O67:O97" si="8">(IF(J67&gt;15,( J67-15)*5,0)) +(IF(J67&lt;=29,0,IF(J67&lt;=44,50,IF(J67&lt;=59,100,IF(J67&lt;=74,150,IF(J67&lt;=89,200,"0"))))))</f>
        <v>0</v>
      </c>
      <c r="Q67" s="16" t="s">
        <v>790</v>
      </c>
      <c r="R67" s="16" t="s">
        <v>783</v>
      </c>
      <c r="S67" s="16" t="s">
        <v>795</v>
      </c>
    </row>
    <row r="68" spans="1:19" x14ac:dyDescent="0.35">
      <c r="A68" s="16">
        <v>2026</v>
      </c>
      <c r="B68" s="16" t="s">
        <v>114</v>
      </c>
      <c r="C68" s="16" t="s">
        <v>12</v>
      </c>
      <c r="D68" s="16" t="s">
        <v>216</v>
      </c>
      <c r="E68" s="16" t="s">
        <v>652</v>
      </c>
      <c r="F68" s="16" t="s">
        <v>6</v>
      </c>
      <c r="G68" s="16">
        <v>42</v>
      </c>
      <c r="H68" s="16">
        <v>15</v>
      </c>
      <c r="I68" s="16">
        <v>0</v>
      </c>
      <c r="J68" s="16">
        <f>IFERROR(VLOOKUP(D:D,'Sales Summary'!A:B,2,FALSE),0)</f>
        <v>15</v>
      </c>
      <c r="K68" s="16">
        <f>IFERROR(VLOOKUP(D:D,Sheet1!A:B,2,FALSE),0)</f>
        <v>8</v>
      </c>
      <c r="L68" s="16">
        <f t="shared" si="7"/>
        <v>7</v>
      </c>
      <c r="M68" s="47">
        <f>IFERROR(VLOOKUP(D:D,'Sales Summary'!A:E,5,FALSE),0)</f>
        <v>0</v>
      </c>
      <c r="N68" s="42" t="str">
        <f t="shared" si="6"/>
        <v>waived</v>
      </c>
      <c r="O68" s="28">
        <f t="shared" si="8"/>
        <v>0</v>
      </c>
      <c r="Q68" s="16" t="s">
        <v>789</v>
      </c>
      <c r="R68" s="16" t="s">
        <v>626</v>
      </c>
      <c r="S68" s="16" t="s">
        <v>788</v>
      </c>
    </row>
    <row r="69" spans="1:19" x14ac:dyDescent="0.35">
      <c r="A69" s="16">
        <v>2027</v>
      </c>
      <c r="B69" s="16" t="s">
        <v>116</v>
      </c>
      <c r="C69" s="16" t="s">
        <v>63</v>
      </c>
      <c r="D69" s="16" t="s">
        <v>482</v>
      </c>
      <c r="E69" s="16" t="s">
        <v>653</v>
      </c>
      <c r="F69" s="16" t="s">
        <v>6</v>
      </c>
      <c r="G69" s="29" t="s">
        <v>588</v>
      </c>
      <c r="H69" s="16">
        <v>60</v>
      </c>
      <c r="I69" s="16">
        <v>15</v>
      </c>
      <c r="J69" s="16">
        <f>IFERROR(VLOOKUP(D:D,'Sales Summary'!A:B,2,FALSE),0)</f>
        <v>45</v>
      </c>
      <c r="K69" s="16">
        <f>IFERROR(VLOOKUP(D:D,Sheet1!A:B,2,FALSE),0)</f>
        <v>45</v>
      </c>
      <c r="L69" s="16">
        <f t="shared" si="7"/>
        <v>0</v>
      </c>
      <c r="M69" s="47">
        <f>IFERROR(VLOOKUP(D:D,'Sales Summary'!A:E,5,FALSE),0)</f>
        <v>0</v>
      </c>
      <c r="N69" s="42" t="str">
        <f t="shared" si="6"/>
        <v>waived</v>
      </c>
      <c r="O69" s="28">
        <f t="shared" si="8"/>
        <v>250</v>
      </c>
      <c r="Q69" s="16" t="s">
        <v>789</v>
      </c>
      <c r="R69" s="16" t="s">
        <v>626</v>
      </c>
      <c r="S69" s="16" t="s">
        <v>788</v>
      </c>
    </row>
    <row r="70" spans="1:19" x14ac:dyDescent="0.35">
      <c r="A70" s="16">
        <v>2029</v>
      </c>
      <c r="B70" s="16" t="s">
        <v>117</v>
      </c>
      <c r="C70" s="16" t="s">
        <v>118</v>
      </c>
      <c r="D70" s="16" t="s">
        <v>249</v>
      </c>
      <c r="E70" s="16" t="s">
        <v>8</v>
      </c>
      <c r="F70" s="16" t="s">
        <v>6</v>
      </c>
      <c r="G70" s="43" t="s">
        <v>712</v>
      </c>
      <c r="H70" s="16">
        <v>77</v>
      </c>
      <c r="I70" s="16">
        <v>19</v>
      </c>
      <c r="J70" s="16">
        <f>IFERROR(VLOOKUP(D:D,'Sales Summary'!A:B,2,FALSE),0)</f>
        <v>78</v>
      </c>
      <c r="K70" s="16">
        <f>IFERROR(VLOOKUP(D:D,Sheet1!A:B,2,FALSE),0)</f>
        <v>61</v>
      </c>
      <c r="L70" s="16">
        <f t="shared" si="7"/>
        <v>-3</v>
      </c>
      <c r="M70" s="47">
        <f>IFERROR(VLOOKUP(D:D,'Sales Summary'!A:E,5,FALSE),0)</f>
        <v>2</v>
      </c>
      <c r="N70" s="42" t="str">
        <f t="shared" si="6"/>
        <v>waived</v>
      </c>
      <c r="O70" s="28">
        <f t="shared" si="8"/>
        <v>515</v>
      </c>
      <c r="Q70" s="16" t="s">
        <v>791</v>
      </c>
      <c r="R70" s="16" t="s">
        <v>626</v>
      </c>
      <c r="S70" s="16" t="s">
        <v>788</v>
      </c>
    </row>
    <row r="71" spans="1:19" x14ac:dyDescent="0.35">
      <c r="A71" s="16">
        <v>2028</v>
      </c>
      <c r="B71" s="16" t="s">
        <v>119</v>
      </c>
      <c r="C71" s="16" t="s">
        <v>120</v>
      </c>
      <c r="D71" s="16" t="s">
        <v>230</v>
      </c>
      <c r="E71" s="16" t="s">
        <v>8</v>
      </c>
      <c r="F71" s="16" t="s">
        <v>6</v>
      </c>
      <c r="G71" s="29" t="s">
        <v>191</v>
      </c>
      <c r="H71" s="16">
        <v>30</v>
      </c>
      <c r="I71" s="16">
        <v>0</v>
      </c>
      <c r="J71" s="16">
        <f>IFERROR(VLOOKUP(D:D,'Sales Summary'!A:B,2,FALSE),0)</f>
        <v>25</v>
      </c>
      <c r="K71" s="16">
        <f>IFERROR(VLOOKUP(D:D,Sheet1!A:B,2,FALSE),0)</f>
        <v>15</v>
      </c>
      <c r="L71" s="16">
        <f t="shared" si="7"/>
        <v>15</v>
      </c>
      <c r="M71" s="47">
        <f>IFERROR(VLOOKUP(D:D,'Sales Summary'!A:E,5,FALSE),0)</f>
        <v>10</v>
      </c>
      <c r="N71" s="42" t="str">
        <f t="shared" si="6"/>
        <v>waived</v>
      </c>
      <c r="O71" s="28">
        <f t="shared" si="8"/>
        <v>50</v>
      </c>
      <c r="Q71" s="16" t="s">
        <v>786</v>
      </c>
      <c r="R71" s="16" t="s">
        <v>626</v>
      </c>
      <c r="S71" s="16" t="s">
        <v>788</v>
      </c>
    </row>
    <row r="72" spans="1:19" x14ac:dyDescent="0.35">
      <c r="A72" s="16">
        <v>2027</v>
      </c>
      <c r="B72" s="16" t="s">
        <v>121</v>
      </c>
      <c r="C72" s="16" t="s">
        <v>19</v>
      </c>
      <c r="D72" s="16" t="s">
        <v>483</v>
      </c>
      <c r="E72" s="16" t="s">
        <v>61</v>
      </c>
      <c r="F72" s="16" t="s">
        <v>122</v>
      </c>
      <c r="G72" s="16">
        <v>124</v>
      </c>
      <c r="H72" s="16">
        <v>15</v>
      </c>
      <c r="I72" s="16">
        <v>0</v>
      </c>
      <c r="J72" s="16">
        <f>IFERROR(VLOOKUP(D:D,'Sales Summary'!A:B,2,FALSE),0)</f>
        <v>15</v>
      </c>
      <c r="K72" s="16">
        <f>IFERROR(VLOOKUP(D:D,Sheet1!A:B,2,FALSE),0)</f>
        <v>15</v>
      </c>
      <c r="L72" s="16">
        <f t="shared" si="7"/>
        <v>0</v>
      </c>
      <c r="M72" s="47">
        <f>IFERROR(VLOOKUP(D:D,'Sales Summary'!A:E,5,FALSE),0)</f>
        <v>0</v>
      </c>
      <c r="N72" s="42" t="str">
        <f t="shared" si="6"/>
        <v>waived</v>
      </c>
      <c r="O72" s="28">
        <f t="shared" si="8"/>
        <v>0</v>
      </c>
      <c r="Q72" s="16" t="s">
        <v>789</v>
      </c>
      <c r="R72" s="16" t="s">
        <v>626</v>
      </c>
      <c r="S72" s="16" t="s">
        <v>788</v>
      </c>
    </row>
    <row r="73" spans="1:19" x14ac:dyDescent="0.35">
      <c r="A73" s="16">
        <v>2026</v>
      </c>
      <c r="B73" s="16" t="s">
        <v>123</v>
      </c>
      <c r="C73" s="16" t="s">
        <v>124</v>
      </c>
      <c r="D73" s="16" t="s">
        <v>602</v>
      </c>
      <c r="E73" s="16" t="s">
        <v>720</v>
      </c>
      <c r="F73" s="16" t="s">
        <v>122</v>
      </c>
      <c r="G73" s="16">
        <v>20</v>
      </c>
      <c r="H73" s="16">
        <v>15</v>
      </c>
      <c r="I73" s="16">
        <v>0</v>
      </c>
      <c r="J73" s="16">
        <f>IFERROR(VLOOKUP(D:D,'Sales Summary'!A:B,2,FALSE),0)</f>
        <v>4</v>
      </c>
      <c r="K73" s="16">
        <f>IFERROR(VLOOKUP(D:D,Sheet1!A:B,2,FALSE),0)</f>
        <v>0</v>
      </c>
      <c r="L73" s="16">
        <f t="shared" si="7"/>
        <v>15</v>
      </c>
      <c r="M73" s="47">
        <f>IFERROR(VLOOKUP(D:D,'Sales Summary'!A:E,5,FALSE),0)</f>
        <v>0</v>
      </c>
      <c r="N73" s="27" t="str">
        <f t="shared" si="6"/>
        <v>$300</v>
      </c>
      <c r="O73" s="28">
        <f t="shared" si="8"/>
        <v>0</v>
      </c>
      <c r="Q73" s="16" t="s">
        <v>790</v>
      </c>
      <c r="R73" s="28" t="s">
        <v>781</v>
      </c>
      <c r="S73" s="16" t="s">
        <v>793</v>
      </c>
    </row>
    <row r="74" spans="1:19" x14ac:dyDescent="0.35">
      <c r="A74" s="16">
        <v>2027</v>
      </c>
      <c r="B74" s="16" t="s">
        <v>586</v>
      </c>
      <c r="C74" s="16" t="s">
        <v>83</v>
      </c>
      <c r="D74" s="16" t="s">
        <v>641</v>
      </c>
      <c r="E74" s="16" t="s">
        <v>8</v>
      </c>
      <c r="G74" s="16">
        <v>73</v>
      </c>
      <c r="H74" s="16">
        <v>15</v>
      </c>
      <c r="I74" s="16">
        <v>0</v>
      </c>
      <c r="J74" s="16">
        <f>IFERROR(VLOOKUP(D:D,'Sales Summary'!A:B,2,FALSE),0)</f>
        <v>0</v>
      </c>
      <c r="K74" s="16">
        <f>IFERROR(VLOOKUP(D:D,Sheet1!A:B,2,FALSE),0)</f>
        <v>0</v>
      </c>
      <c r="L74" s="16">
        <f t="shared" si="7"/>
        <v>15</v>
      </c>
      <c r="M74" s="47">
        <f>IFERROR(VLOOKUP(D:D,'Sales Summary'!A:E,5,FALSE),0)</f>
        <v>0</v>
      </c>
      <c r="N74" s="27" t="str">
        <f t="shared" si="6"/>
        <v>$300</v>
      </c>
      <c r="O74" s="28">
        <f t="shared" si="8"/>
        <v>0</v>
      </c>
      <c r="Q74" s="16" t="s">
        <v>789</v>
      </c>
      <c r="R74" s="16" t="s">
        <v>783</v>
      </c>
      <c r="S74" s="16" t="s">
        <v>788</v>
      </c>
    </row>
    <row r="75" spans="1:19" x14ac:dyDescent="0.35">
      <c r="A75" s="16">
        <v>2030</v>
      </c>
      <c r="B75" s="16" t="s">
        <v>586</v>
      </c>
      <c r="C75" s="16" t="s">
        <v>587</v>
      </c>
      <c r="D75" s="16" t="s">
        <v>604</v>
      </c>
      <c r="E75" s="16" t="s">
        <v>61</v>
      </c>
      <c r="G75" s="16">
        <v>89</v>
      </c>
      <c r="H75" s="16">
        <v>15</v>
      </c>
      <c r="I75" s="16">
        <v>0</v>
      </c>
      <c r="J75" s="16">
        <f>IFERROR(VLOOKUP(D:D,'Sales Summary'!A:B,2,FALSE),0)</f>
        <v>0</v>
      </c>
      <c r="K75" s="16">
        <f>IFERROR(VLOOKUP(D:D,Sheet1!A:B,2,FALSE),0)</f>
        <v>0</v>
      </c>
      <c r="L75" s="16">
        <f t="shared" si="7"/>
        <v>15</v>
      </c>
      <c r="M75" s="47">
        <f>IFERROR(VLOOKUP(D:D,'Sales Summary'!A:E,5,FALSE),0)</f>
        <v>0</v>
      </c>
      <c r="N75" s="27" t="str">
        <f t="shared" si="6"/>
        <v>$300</v>
      </c>
      <c r="O75" s="28">
        <f t="shared" si="8"/>
        <v>0</v>
      </c>
      <c r="Q75" s="16" t="s">
        <v>791</v>
      </c>
      <c r="R75" s="16" t="s">
        <v>783</v>
      </c>
      <c r="S75" s="16" t="s">
        <v>788</v>
      </c>
    </row>
    <row r="76" spans="1:19" x14ac:dyDescent="0.35">
      <c r="A76" s="16">
        <v>2027</v>
      </c>
      <c r="B76" s="16" t="s">
        <v>125</v>
      </c>
      <c r="C76" s="16" t="s">
        <v>126</v>
      </c>
      <c r="D76" s="16" t="s">
        <v>484</v>
      </c>
      <c r="E76" s="16" t="s">
        <v>8</v>
      </c>
      <c r="G76" s="16">
        <v>127</v>
      </c>
      <c r="H76" s="16">
        <v>15</v>
      </c>
      <c r="I76" s="16">
        <v>0</v>
      </c>
      <c r="J76" s="16">
        <f>IFERROR(VLOOKUP(D:D,'Sales Summary'!A:B,2,FALSE),0)</f>
        <v>0</v>
      </c>
      <c r="K76" s="16">
        <f>IFERROR(VLOOKUP(D:D,Sheet1!A:B,2,FALSE),0)</f>
        <v>0</v>
      </c>
      <c r="L76" s="16">
        <f t="shared" si="7"/>
        <v>15</v>
      </c>
      <c r="M76" s="47">
        <f>IFERROR(VLOOKUP(D:D,'Sales Summary'!A:E,5,FALSE),0)</f>
        <v>0</v>
      </c>
      <c r="N76" s="27" t="str">
        <f t="shared" si="6"/>
        <v>$300</v>
      </c>
      <c r="O76" s="28">
        <f t="shared" si="8"/>
        <v>0</v>
      </c>
      <c r="Q76" s="16" t="s">
        <v>790</v>
      </c>
      <c r="R76" s="16" t="s">
        <v>783</v>
      </c>
      <c r="S76" s="16" t="s">
        <v>796</v>
      </c>
    </row>
    <row r="77" spans="1:19" x14ac:dyDescent="0.35">
      <c r="A77" s="16">
        <v>2027</v>
      </c>
      <c r="B77" s="16" t="s">
        <v>127</v>
      </c>
      <c r="C77" s="16" t="s">
        <v>128</v>
      </c>
      <c r="D77" s="16" t="s">
        <v>221</v>
      </c>
      <c r="E77" s="16" t="s">
        <v>720</v>
      </c>
      <c r="F77" s="16" t="s">
        <v>6</v>
      </c>
      <c r="G77" s="29" t="s">
        <v>642</v>
      </c>
      <c r="H77" s="16">
        <v>45</v>
      </c>
      <c r="I77" s="16">
        <v>15</v>
      </c>
      <c r="J77" s="16">
        <f>IFERROR(VLOOKUP(D:D,'Sales Summary'!A:B,2,FALSE),0)</f>
        <v>23</v>
      </c>
      <c r="K77" s="16">
        <f>IFERROR(VLOOKUP(D:D,Sheet1!A:B,2,FALSE),0)</f>
        <v>23</v>
      </c>
      <c r="L77" s="16">
        <f t="shared" si="7"/>
        <v>7</v>
      </c>
      <c r="M77" s="47">
        <f>IFERROR(VLOOKUP(D:D,'Sales Summary'!A:E,5,FALSE),0)</f>
        <v>20</v>
      </c>
      <c r="N77" s="42" t="str">
        <f t="shared" si="6"/>
        <v>waived</v>
      </c>
      <c r="O77" s="28">
        <f t="shared" si="8"/>
        <v>40</v>
      </c>
      <c r="Q77" s="16" t="s">
        <v>786</v>
      </c>
      <c r="R77" s="16" t="s">
        <v>626</v>
      </c>
      <c r="S77" s="16" t="s">
        <v>795</v>
      </c>
    </row>
    <row r="78" spans="1:19" x14ac:dyDescent="0.35">
      <c r="A78" s="16">
        <v>2026</v>
      </c>
      <c r="B78" s="16" t="s">
        <v>129</v>
      </c>
      <c r="C78" s="16" t="s">
        <v>130</v>
      </c>
      <c r="D78" s="16" t="s">
        <v>200</v>
      </c>
      <c r="E78" s="16" t="s">
        <v>720</v>
      </c>
      <c r="F78" s="16" t="s">
        <v>6</v>
      </c>
      <c r="G78" s="30">
        <v>5100</v>
      </c>
      <c r="H78" s="16">
        <v>30</v>
      </c>
      <c r="I78" s="16">
        <v>0</v>
      </c>
      <c r="J78" s="16">
        <f>IFERROR(VLOOKUP(D:D,'Sales Summary'!A:B,2,FALSE),0)</f>
        <v>15</v>
      </c>
      <c r="K78" s="16">
        <f>IFERROR(VLOOKUP(D:D,Sheet1!A:B,2,FALSE),0)</f>
        <v>15</v>
      </c>
      <c r="L78" s="16">
        <f t="shared" si="7"/>
        <v>15</v>
      </c>
      <c r="M78" s="47">
        <f>IFERROR(VLOOKUP(D:D,'Sales Summary'!A:E,5,FALSE),0)</f>
        <v>0</v>
      </c>
      <c r="N78" s="42" t="str">
        <f t="shared" si="6"/>
        <v>waived</v>
      </c>
      <c r="O78" s="28">
        <f t="shared" si="8"/>
        <v>0</v>
      </c>
      <c r="Q78" s="16" t="s">
        <v>790</v>
      </c>
      <c r="R78" s="16" t="s">
        <v>626</v>
      </c>
      <c r="S78" s="16" t="s">
        <v>793</v>
      </c>
    </row>
    <row r="79" spans="1:19" x14ac:dyDescent="0.35">
      <c r="A79" s="16">
        <v>2028</v>
      </c>
      <c r="B79" s="16" t="s">
        <v>131</v>
      </c>
      <c r="C79" s="16" t="s">
        <v>132</v>
      </c>
      <c r="D79" s="16" t="s">
        <v>217</v>
      </c>
      <c r="E79" s="16" t="s">
        <v>653</v>
      </c>
      <c r="F79" s="16" t="s">
        <v>6</v>
      </c>
      <c r="G79" s="29" t="s">
        <v>176</v>
      </c>
      <c r="H79" s="16">
        <v>45</v>
      </c>
      <c r="I79" s="16">
        <v>15</v>
      </c>
      <c r="J79" s="16">
        <f>IFERROR(VLOOKUP(D:D,'Sales Summary'!A:B,2,FALSE),0)</f>
        <v>60</v>
      </c>
      <c r="K79" s="16">
        <f>IFERROR(VLOOKUP(D:D,Sheet1!A:B,2,FALSE),0)</f>
        <v>37</v>
      </c>
      <c r="L79" s="16">
        <f t="shared" si="7"/>
        <v>-7</v>
      </c>
      <c r="M79" s="47">
        <f>IFERROR(VLOOKUP(D:D,'Sales Summary'!A:E,5,FALSE),0)</f>
        <v>20</v>
      </c>
      <c r="N79" s="42" t="str">
        <f t="shared" si="6"/>
        <v>waived</v>
      </c>
      <c r="O79" s="28">
        <f t="shared" si="8"/>
        <v>375</v>
      </c>
      <c r="Q79" s="16" t="s">
        <v>786</v>
      </c>
      <c r="R79" s="16" t="s">
        <v>626</v>
      </c>
      <c r="S79" s="16" t="s">
        <v>795</v>
      </c>
    </row>
    <row r="80" spans="1:19" x14ac:dyDescent="0.35">
      <c r="A80" s="16">
        <v>2026</v>
      </c>
      <c r="B80" s="16" t="s">
        <v>133</v>
      </c>
      <c r="C80" s="16" t="s">
        <v>92</v>
      </c>
      <c r="D80" s="16" t="s">
        <v>199</v>
      </c>
      <c r="E80" s="16" t="s">
        <v>720</v>
      </c>
      <c r="F80" s="16" t="s">
        <v>6</v>
      </c>
      <c r="G80" s="16">
        <v>4</v>
      </c>
      <c r="H80" s="16">
        <v>15</v>
      </c>
      <c r="I80" s="16">
        <v>0</v>
      </c>
      <c r="J80" s="16">
        <f>IFERROR(VLOOKUP(D:D,'Sales Summary'!A:B,2,FALSE),0)</f>
        <v>16</v>
      </c>
      <c r="K80" s="16">
        <f>IFERROR(VLOOKUP(D:D,Sheet1!A:B,2,FALSE),0)</f>
        <v>16</v>
      </c>
      <c r="L80" s="16">
        <f t="shared" si="7"/>
        <v>-1</v>
      </c>
      <c r="M80" s="47">
        <f>IFERROR(VLOOKUP(D:D,'Sales Summary'!A:E,5,FALSE),0)</f>
        <v>10</v>
      </c>
      <c r="N80" s="42" t="str">
        <f t="shared" si="6"/>
        <v>waived</v>
      </c>
      <c r="O80" s="28">
        <f t="shared" si="8"/>
        <v>5</v>
      </c>
      <c r="Q80" s="16" t="s">
        <v>790</v>
      </c>
      <c r="R80" s="16" t="s">
        <v>626</v>
      </c>
      <c r="S80" s="16" t="s">
        <v>795</v>
      </c>
    </row>
    <row r="81" spans="1:19" x14ac:dyDescent="0.35">
      <c r="A81" s="16">
        <v>2028</v>
      </c>
      <c r="B81" s="16" t="s">
        <v>133</v>
      </c>
      <c r="C81" s="16" t="s">
        <v>134</v>
      </c>
      <c r="D81" s="16" t="s">
        <v>208</v>
      </c>
      <c r="E81" s="16" t="s">
        <v>652</v>
      </c>
      <c r="F81" s="16" t="s">
        <v>6</v>
      </c>
      <c r="G81" s="16">
        <v>56</v>
      </c>
      <c r="H81" s="16">
        <v>15</v>
      </c>
      <c r="I81" s="16">
        <v>0</v>
      </c>
      <c r="J81" s="16">
        <f>IFERROR(VLOOKUP(D:D,'Sales Summary'!A:B,2,FALSE),0)</f>
        <v>17</v>
      </c>
      <c r="K81" s="16">
        <f>IFERROR(VLOOKUP(D:D,Sheet1!A:B,2,FALSE),0)</f>
        <v>14</v>
      </c>
      <c r="L81" s="16">
        <f t="shared" si="7"/>
        <v>1</v>
      </c>
      <c r="M81" s="47">
        <f>IFERROR(VLOOKUP(D:D,'Sales Summary'!A:E,5,FALSE),0)</f>
        <v>10</v>
      </c>
      <c r="N81" s="42" t="str">
        <f t="shared" si="6"/>
        <v>waived</v>
      </c>
      <c r="O81" s="28">
        <f t="shared" si="8"/>
        <v>10</v>
      </c>
      <c r="Q81" s="16" t="s">
        <v>786</v>
      </c>
      <c r="R81" s="16" t="s">
        <v>626</v>
      </c>
      <c r="S81" s="16" t="s">
        <v>796</v>
      </c>
    </row>
    <row r="82" spans="1:19" x14ac:dyDescent="0.35">
      <c r="A82" s="16">
        <v>2027</v>
      </c>
      <c r="B82" s="16" t="s">
        <v>135</v>
      </c>
      <c r="C82" s="16" t="s">
        <v>136</v>
      </c>
      <c r="D82" s="16" t="s">
        <v>270</v>
      </c>
      <c r="E82" s="16" t="s">
        <v>720</v>
      </c>
      <c r="F82" s="16" t="s">
        <v>6</v>
      </c>
      <c r="G82" s="16">
        <v>61</v>
      </c>
      <c r="H82" s="16">
        <v>15</v>
      </c>
      <c r="I82" s="16">
        <v>0</v>
      </c>
      <c r="J82" s="16">
        <f>IFERROR(VLOOKUP(D:D,'Sales Summary'!A:B,2,FALSE),0)</f>
        <v>12</v>
      </c>
      <c r="K82" s="16">
        <f>IFERROR(VLOOKUP(D:D,Sheet1!A:B,2,FALSE),0)</f>
        <v>12</v>
      </c>
      <c r="L82" s="16">
        <f t="shared" si="7"/>
        <v>3</v>
      </c>
      <c r="M82" s="47">
        <f>IFERROR(VLOOKUP(D:D,'Sales Summary'!A:E,5,FALSE),0)</f>
        <v>0</v>
      </c>
      <c r="N82" s="27" t="str">
        <f t="shared" si="6"/>
        <v>$300</v>
      </c>
      <c r="O82" s="28">
        <f t="shared" si="8"/>
        <v>0</v>
      </c>
      <c r="Q82" s="16" t="s">
        <v>711</v>
      </c>
      <c r="R82" s="16" t="s">
        <v>783</v>
      </c>
      <c r="S82" s="16" t="s">
        <v>793</v>
      </c>
    </row>
    <row r="83" spans="1:19" x14ac:dyDescent="0.35">
      <c r="A83" s="16">
        <v>2026</v>
      </c>
      <c r="B83" s="16" t="s">
        <v>137</v>
      </c>
      <c r="C83" s="16" t="s">
        <v>138</v>
      </c>
      <c r="D83" s="16" t="s">
        <v>485</v>
      </c>
      <c r="E83" s="16" t="s">
        <v>652</v>
      </c>
      <c r="G83" s="16">
        <v>78</v>
      </c>
      <c r="H83" s="16">
        <v>15</v>
      </c>
      <c r="I83" s="16">
        <v>0</v>
      </c>
      <c r="J83" s="16">
        <f>IFERROR(VLOOKUP(D:D,'Sales Summary'!A:B,2,FALSE),0)</f>
        <v>19</v>
      </c>
      <c r="K83" s="16">
        <f>IFERROR(VLOOKUP(D:D,Sheet1!A:B,2,FALSE),0)</f>
        <v>19</v>
      </c>
      <c r="L83" s="16">
        <f t="shared" si="7"/>
        <v>-4</v>
      </c>
      <c r="M83" s="47">
        <f>IFERROR(VLOOKUP(D:D,'Sales Summary'!A:E,5,FALSE),0)</f>
        <v>0</v>
      </c>
      <c r="N83" s="42" t="str">
        <f t="shared" si="6"/>
        <v>waived</v>
      </c>
      <c r="O83" s="28">
        <f t="shared" si="8"/>
        <v>20</v>
      </c>
      <c r="Q83" s="16" t="s">
        <v>790</v>
      </c>
      <c r="R83" s="16" t="s">
        <v>626</v>
      </c>
      <c r="S83" s="16" t="s">
        <v>795</v>
      </c>
    </row>
    <row r="84" spans="1:19" x14ac:dyDescent="0.35">
      <c r="A84" s="16">
        <v>2027</v>
      </c>
      <c r="B84" s="16" t="s">
        <v>139</v>
      </c>
      <c r="C84" s="16" t="s">
        <v>140</v>
      </c>
      <c r="D84" s="16" t="s">
        <v>486</v>
      </c>
      <c r="G84" s="16">
        <v>95</v>
      </c>
      <c r="H84" s="16">
        <v>15</v>
      </c>
      <c r="I84" s="16">
        <v>0</v>
      </c>
      <c r="J84" s="16">
        <f>IFERROR(VLOOKUP(D:D,'Sales Summary'!A:B,2,FALSE),0)</f>
        <v>0</v>
      </c>
      <c r="K84" s="16">
        <f>IFERROR(VLOOKUP(D:D,Sheet1!A:B,2,FALSE),0)</f>
        <v>0</v>
      </c>
      <c r="L84" s="16">
        <f t="shared" si="7"/>
        <v>15</v>
      </c>
      <c r="M84" s="47">
        <f>IFERROR(VLOOKUP(D:D,'Sales Summary'!A:E,5,FALSE),0)</f>
        <v>0</v>
      </c>
      <c r="N84" s="27" t="str">
        <f t="shared" si="6"/>
        <v>$300</v>
      </c>
      <c r="O84" s="28">
        <f t="shared" si="8"/>
        <v>0</v>
      </c>
      <c r="P84" s="16" t="s">
        <v>721</v>
      </c>
      <c r="Q84" s="16" t="s">
        <v>711</v>
      </c>
      <c r="R84" s="16" t="s">
        <v>626</v>
      </c>
      <c r="S84" s="16" t="s">
        <v>626</v>
      </c>
    </row>
    <row r="85" spans="1:19" x14ac:dyDescent="0.35">
      <c r="A85" s="16">
        <v>2026</v>
      </c>
      <c r="B85" s="16" t="s">
        <v>141</v>
      </c>
      <c r="C85" s="16" t="s">
        <v>142</v>
      </c>
      <c r="D85" s="16" t="s">
        <v>487</v>
      </c>
      <c r="E85" s="16" t="s">
        <v>653</v>
      </c>
      <c r="G85" s="16"/>
      <c r="H85" s="16" t="s">
        <v>585</v>
      </c>
      <c r="I85" s="16">
        <v>0</v>
      </c>
      <c r="J85" s="16">
        <f>IFERROR(VLOOKUP(D:D,'Sales Summary'!A:B,2,FALSE),0)</f>
        <v>0</v>
      </c>
      <c r="K85" s="16">
        <f>IFERROR(VLOOKUP(D:D,Sheet1!A:B,2,FALSE),0)</f>
        <v>0</v>
      </c>
      <c r="L85" s="16">
        <f t="shared" si="7"/>
        <v>0</v>
      </c>
      <c r="M85" s="47">
        <f>IFERROR(VLOOKUP(D:D,'Sales Summary'!A:E,5,FALSE),0)</f>
        <v>0</v>
      </c>
      <c r="N85" s="27" t="str">
        <f t="shared" si="6"/>
        <v>$300</v>
      </c>
      <c r="O85" s="28">
        <f t="shared" si="8"/>
        <v>0</v>
      </c>
      <c r="Q85" s="16" t="s">
        <v>790</v>
      </c>
      <c r="R85" s="16" t="s">
        <v>782</v>
      </c>
      <c r="S85" s="16" t="s">
        <v>788</v>
      </c>
    </row>
    <row r="86" spans="1:19" x14ac:dyDescent="0.35">
      <c r="A86" s="16">
        <v>2028</v>
      </c>
      <c r="B86" s="16" t="s">
        <v>143</v>
      </c>
      <c r="C86" s="16" t="s">
        <v>144</v>
      </c>
      <c r="D86" s="16" t="s">
        <v>488</v>
      </c>
      <c r="E86" s="16" t="s">
        <v>652</v>
      </c>
      <c r="G86" s="16"/>
      <c r="H86" s="16" t="s">
        <v>585</v>
      </c>
      <c r="I86" s="16">
        <v>0</v>
      </c>
      <c r="J86" s="16">
        <f>IFERROR(VLOOKUP(D:D,'Sales Summary'!A:B,2,FALSE),0)</f>
        <v>0</v>
      </c>
      <c r="K86" s="16">
        <f>IFERROR(VLOOKUP(D:D,Sheet1!A:B,2,FALSE),0)</f>
        <v>0</v>
      </c>
      <c r="L86" s="16">
        <f t="shared" si="7"/>
        <v>0</v>
      </c>
      <c r="M86" s="47">
        <f>IFERROR(VLOOKUP(D:D,'Sales Summary'!A:E,5,FALSE),0)</f>
        <v>0</v>
      </c>
      <c r="N86" s="27" t="str">
        <f t="shared" si="6"/>
        <v>$300</v>
      </c>
      <c r="O86" s="28">
        <f t="shared" si="8"/>
        <v>0</v>
      </c>
      <c r="Q86" s="16" t="s">
        <v>786</v>
      </c>
      <c r="R86" s="28" t="s">
        <v>781</v>
      </c>
      <c r="S86" s="16" t="s">
        <v>796</v>
      </c>
    </row>
    <row r="87" spans="1:19" x14ac:dyDescent="0.35">
      <c r="A87" s="16">
        <v>2028</v>
      </c>
      <c r="B87" s="16" t="s">
        <v>145</v>
      </c>
      <c r="C87" s="16" t="s">
        <v>146</v>
      </c>
      <c r="D87" s="16" t="s">
        <v>213</v>
      </c>
      <c r="E87" s="16" t="s">
        <v>720</v>
      </c>
      <c r="F87" s="16" t="s">
        <v>6</v>
      </c>
      <c r="G87" s="29" t="s">
        <v>188</v>
      </c>
      <c r="H87" s="16">
        <v>30</v>
      </c>
      <c r="I87" s="16">
        <v>6</v>
      </c>
      <c r="J87" s="16">
        <f>IFERROR(VLOOKUP(D:D,'Sales Summary'!A:B,2,FALSE),0)</f>
        <v>24</v>
      </c>
      <c r="K87" s="16">
        <f>IFERROR(VLOOKUP(D:D,Sheet1!A:B,2,FALSE),0)</f>
        <v>24</v>
      </c>
      <c r="L87" s="16">
        <f t="shared" si="7"/>
        <v>0</v>
      </c>
      <c r="M87" s="47">
        <f>IFERROR(VLOOKUP(D:D,'Sales Summary'!A:E,5,FALSE),0)</f>
        <v>15</v>
      </c>
      <c r="N87" s="42" t="str">
        <f t="shared" si="6"/>
        <v>waived</v>
      </c>
      <c r="O87" s="28">
        <f t="shared" si="8"/>
        <v>45</v>
      </c>
      <c r="Q87" s="16" t="s">
        <v>789</v>
      </c>
      <c r="R87" s="16" t="s">
        <v>626</v>
      </c>
      <c r="S87" s="16" t="s">
        <v>795</v>
      </c>
    </row>
    <row r="88" spans="1:19" x14ac:dyDescent="0.35">
      <c r="A88" s="16">
        <v>2026</v>
      </c>
      <c r="B88" s="16" t="s">
        <v>147</v>
      </c>
      <c r="C88" s="16" t="s">
        <v>148</v>
      </c>
      <c r="D88" s="16" t="s">
        <v>211</v>
      </c>
      <c r="E88" s="16" t="s">
        <v>13</v>
      </c>
      <c r="F88" s="16" t="s">
        <v>6</v>
      </c>
      <c r="G88" s="16">
        <v>59</v>
      </c>
      <c r="H88" s="16">
        <v>15</v>
      </c>
      <c r="I88" s="16">
        <v>0</v>
      </c>
      <c r="J88" s="16">
        <f>IFERROR(VLOOKUP(D:D,'Sales Summary'!A:B,2,FALSE),0)</f>
        <v>20</v>
      </c>
      <c r="K88" s="16">
        <f>IFERROR(VLOOKUP(D:D,Sheet1!A:B,2,FALSE),0)</f>
        <v>20</v>
      </c>
      <c r="L88" s="16">
        <f t="shared" si="7"/>
        <v>-5</v>
      </c>
      <c r="M88" s="47">
        <f>IFERROR(VLOOKUP(D:D,'Sales Summary'!A:E,5,FALSE),0)</f>
        <v>0</v>
      </c>
      <c r="N88" s="42" t="str">
        <f t="shared" si="6"/>
        <v>waived</v>
      </c>
      <c r="O88" s="28">
        <f t="shared" si="8"/>
        <v>25</v>
      </c>
      <c r="Q88" s="16" t="s">
        <v>789</v>
      </c>
      <c r="R88" s="16" t="s">
        <v>626</v>
      </c>
      <c r="S88" s="16" t="s">
        <v>796</v>
      </c>
    </row>
    <row r="89" spans="1:19" x14ac:dyDescent="0.35">
      <c r="A89" s="16">
        <v>2028</v>
      </c>
      <c r="B89" s="16" t="s">
        <v>149</v>
      </c>
      <c r="C89" s="16" t="s">
        <v>150</v>
      </c>
      <c r="D89" s="16" t="s">
        <v>490</v>
      </c>
      <c r="G89" s="16"/>
      <c r="H89" s="16">
        <v>15</v>
      </c>
      <c r="I89" s="16">
        <v>0</v>
      </c>
      <c r="J89" s="16">
        <f>IFERROR(VLOOKUP(D:D,'Sales Summary'!A:B,2,FALSE),0)</f>
        <v>0</v>
      </c>
      <c r="K89" s="16">
        <f>IFERROR(VLOOKUP(D:D,Sheet1!A:B,2,FALSE),0)</f>
        <v>0</v>
      </c>
      <c r="L89" s="16">
        <f t="shared" si="7"/>
        <v>15</v>
      </c>
      <c r="M89" s="47">
        <f>IFERROR(VLOOKUP(D:D,'Sales Summary'!A:E,5,FALSE),0)</f>
        <v>0</v>
      </c>
      <c r="N89" s="27" t="str">
        <f t="shared" si="6"/>
        <v>$300</v>
      </c>
      <c r="O89" s="28">
        <f t="shared" si="8"/>
        <v>0</v>
      </c>
      <c r="P89" s="16" t="s">
        <v>721</v>
      </c>
      <c r="Q89" s="16" t="s">
        <v>711</v>
      </c>
      <c r="R89" s="16" t="s">
        <v>626</v>
      </c>
      <c r="S89" s="16" t="s">
        <v>626</v>
      </c>
    </row>
    <row r="90" spans="1:19" x14ac:dyDescent="0.35">
      <c r="A90" s="16">
        <v>2030</v>
      </c>
      <c r="B90" s="16" t="s">
        <v>151</v>
      </c>
      <c r="C90" s="16" t="s">
        <v>152</v>
      </c>
      <c r="D90" s="16" t="s">
        <v>491</v>
      </c>
      <c r="E90" s="16" t="s">
        <v>8</v>
      </c>
      <c r="G90" s="16"/>
      <c r="H90" s="16" t="s">
        <v>585</v>
      </c>
      <c r="I90" s="16">
        <v>0</v>
      </c>
      <c r="J90" s="16">
        <f>IFERROR(VLOOKUP(D:D,'Sales Summary'!A:B,2,FALSE),0)</f>
        <v>0</v>
      </c>
      <c r="K90" s="16">
        <f>IFERROR(VLOOKUP(D:D,Sheet1!A:B,2,FALSE),0)</f>
        <v>0</v>
      </c>
      <c r="L90" s="16">
        <f t="shared" si="7"/>
        <v>0</v>
      </c>
      <c r="M90" s="47">
        <f>IFERROR(VLOOKUP(D:D,'Sales Summary'!A:E,5,FALSE),0)</f>
        <v>0</v>
      </c>
      <c r="N90" s="27" t="str">
        <f t="shared" si="6"/>
        <v>$300</v>
      </c>
      <c r="O90" s="28">
        <f t="shared" si="8"/>
        <v>0</v>
      </c>
      <c r="Q90" s="16" t="s">
        <v>792</v>
      </c>
      <c r="R90" s="16" t="s">
        <v>783</v>
      </c>
      <c r="S90" s="16" t="s">
        <v>797</v>
      </c>
    </row>
    <row r="91" spans="1:19" x14ac:dyDescent="0.35">
      <c r="A91" s="16">
        <v>2026</v>
      </c>
      <c r="B91" s="16" t="s">
        <v>153</v>
      </c>
      <c r="C91" s="16" t="s">
        <v>154</v>
      </c>
      <c r="D91" s="16" t="s">
        <v>492</v>
      </c>
      <c r="E91" s="16" t="s">
        <v>652</v>
      </c>
      <c r="G91" s="16"/>
      <c r="H91" s="16" t="s">
        <v>585</v>
      </c>
      <c r="I91" s="16">
        <v>0</v>
      </c>
      <c r="J91" s="16">
        <f>IFERROR(VLOOKUP(D:D,'Sales Summary'!A:B,2,FALSE),0)</f>
        <v>0</v>
      </c>
      <c r="K91" s="16">
        <f>IFERROR(VLOOKUP(D:D,Sheet1!A:B,2,FALSE),0)</f>
        <v>0</v>
      </c>
      <c r="L91" s="16">
        <f t="shared" si="7"/>
        <v>0</v>
      </c>
      <c r="M91" s="47">
        <f>IFERROR(VLOOKUP(D:D,'Sales Summary'!A:E,5,FALSE),0)</f>
        <v>0</v>
      </c>
      <c r="N91" s="27" t="str">
        <f t="shared" si="6"/>
        <v>$300</v>
      </c>
      <c r="O91" s="28">
        <f t="shared" si="8"/>
        <v>0</v>
      </c>
      <c r="Q91" s="16" t="s">
        <v>789</v>
      </c>
      <c r="R91" s="16" t="s">
        <v>783</v>
      </c>
      <c r="S91" s="16" t="s">
        <v>798</v>
      </c>
    </row>
    <row r="92" spans="1:19" x14ac:dyDescent="0.35">
      <c r="A92" s="16">
        <v>2028</v>
      </c>
      <c r="B92" s="16" t="s">
        <v>701</v>
      </c>
      <c r="C92" s="16" t="s">
        <v>702</v>
      </c>
      <c r="D92" s="16" t="s">
        <v>703</v>
      </c>
      <c r="E92" s="16" t="s">
        <v>8</v>
      </c>
      <c r="G92" s="16"/>
      <c r="H92" s="16" t="s">
        <v>585</v>
      </c>
      <c r="I92" s="16">
        <v>0</v>
      </c>
      <c r="J92" s="16">
        <f>IFERROR(VLOOKUP(D:D,'Sales Summary'!A:B,2,FALSE),0)</f>
        <v>0</v>
      </c>
      <c r="K92" s="16">
        <f>IFERROR(VLOOKUP(D:D,Sheet1!A:B,2,FALSE),0)</f>
        <v>0</v>
      </c>
      <c r="L92" s="16">
        <f t="shared" si="7"/>
        <v>0</v>
      </c>
      <c r="M92" s="47">
        <f>IFERROR(VLOOKUP(D:D,'Sales Summary'!A:E,5,FALSE),0)</f>
        <v>0</v>
      </c>
      <c r="N92" s="27" t="str">
        <f t="shared" si="6"/>
        <v>$300</v>
      </c>
      <c r="O92" s="28">
        <f t="shared" si="8"/>
        <v>0</v>
      </c>
      <c r="Q92" s="16" t="s">
        <v>786</v>
      </c>
      <c r="R92" s="16" t="s">
        <v>783</v>
      </c>
      <c r="S92" s="16" t="s">
        <v>788</v>
      </c>
    </row>
    <row r="93" spans="1:19" x14ac:dyDescent="0.35">
      <c r="A93" s="16">
        <v>2026</v>
      </c>
      <c r="B93" s="16" t="s">
        <v>155</v>
      </c>
      <c r="C93" s="16" t="s">
        <v>72</v>
      </c>
      <c r="D93" s="16" t="s">
        <v>493</v>
      </c>
      <c r="E93" s="16" t="s">
        <v>8</v>
      </c>
      <c r="F93" s="16" t="s">
        <v>156</v>
      </c>
      <c r="G93" s="16">
        <v>66</v>
      </c>
      <c r="H93" s="16">
        <v>15</v>
      </c>
      <c r="I93" s="16">
        <v>0</v>
      </c>
      <c r="J93" s="16">
        <f>IFERROR(VLOOKUP(D:D,'Sales Summary'!A:B,2,FALSE),0)</f>
        <v>16</v>
      </c>
      <c r="K93" s="16">
        <f>IFERROR(VLOOKUP(D:D,Sheet1!A:B,2,FALSE),0)</f>
        <v>16</v>
      </c>
      <c r="L93" s="16">
        <f t="shared" si="7"/>
        <v>-1</v>
      </c>
      <c r="M93" s="47">
        <f>IFERROR(VLOOKUP(D:D,'Sales Summary'!A:E,5,FALSE),0)</f>
        <v>0</v>
      </c>
      <c r="N93" s="42" t="str">
        <f t="shared" si="6"/>
        <v>waived</v>
      </c>
      <c r="O93" s="28">
        <f t="shared" si="8"/>
        <v>5</v>
      </c>
      <c r="Q93" s="16" t="s">
        <v>790</v>
      </c>
      <c r="R93" s="16" t="s">
        <v>626</v>
      </c>
      <c r="S93" s="16" t="s">
        <v>795</v>
      </c>
    </row>
    <row r="94" spans="1:19" x14ac:dyDescent="0.35">
      <c r="A94" s="16">
        <v>2028</v>
      </c>
      <c r="B94" s="16" t="s">
        <v>157</v>
      </c>
      <c r="C94" s="16" t="s">
        <v>158</v>
      </c>
      <c r="D94" s="16" t="s">
        <v>494</v>
      </c>
      <c r="E94" s="16" t="s">
        <v>720</v>
      </c>
      <c r="G94" s="29" t="s">
        <v>178</v>
      </c>
      <c r="H94" s="16">
        <v>30</v>
      </c>
      <c r="I94" s="16">
        <v>0</v>
      </c>
      <c r="J94" s="16">
        <f>IFERROR(VLOOKUP(D:D,'Sales Summary'!A:B,2,FALSE),0)</f>
        <v>25</v>
      </c>
      <c r="K94" s="16">
        <f>IFERROR(VLOOKUP(D:D,Sheet1!A:B,2,FALSE),0)</f>
        <v>25</v>
      </c>
      <c r="L94" s="16">
        <f t="shared" si="7"/>
        <v>5</v>
      </c>
      <c r="M94" s="47">
        <f>IFERROR(VLOOKUP(D:D,'Sales Summary'!A:E,5,FALSE),0)</f>
        <v>0</v>
      </c>
      <c r="N94" s="42" t="str">
        <f t="shared" si="6"/>
        <v>waived</v>
      </c>
      <c r="O94" s="28">
        <f t="shared" si="8"/>
        <v>50</v>
      </c>
      <c r="P94" s="16" t="s">
        <v>757</v>
      </c>
      <c r="Q94" s="16" t="s">
        <v>789</v>
      </c>
      <c r="R94" s="16" t="s">
        <v>626</v>
      </c>
      <c r="S94" s="16" t="s">
        <v>793</v>
      </c>
    </row>
    <row r="95" spans="1:19" x14ac:dyDescent="0.35">
      <c r="A95" s="16">
        <v>2027</v>
      </c>
      <c r="B95" s="16" t="s">
        <v>159</v>
      </c>
      <c r="C95" s="16" t="s">
        <v>160</v>
      </c>
      <c r="D95" s="16" t="s">
        <v>708</v>
      </c>
      <c r="E95" s="16" t="s">
        <v>8</v>
      </c>
      <c r="G95" s="16">
        <v>67</v>
      </c>
      <c r="H95" s="16">
        <v>15</v>
      </c>
      <c r="I95" s="16">
        <v>7</v>
      </c>
      <c r="J95" s="16">
        <f>IFERROR(VLOOKUP(D:D,'Sales Summary'!A:B,2,FALSE),0)</f>
        <v>9</v>
      </c>
      <c r="K95" s="16">
        <f>IFERROR(VLOOKUP(D:D,Sheet1!A:B,2,FALSE),0)</f>
        <v>9</v>
      </c>
      <c r="L95" s="16">
        <f t="shared" si="7"/>
        <v>-1</v>
      </c>
      <c r="M95" s="47">
        <f>IFERROR(VLOOKUP(D:D,'Sales Summary'!A:E,5,FALSE),0)</f>
        <v>0</v>
      </c>
      <c r="N95" s="27" t="str">
        <f t="shared" si="6"/>
        <v>$300</v>
      </c>
      <c r="O95" s="28">
        <f t="shared" si="8"/>
        <v>0</v>
      </c>
      <c r="Q95" s="16" t="s">
        <v>790</v>
      </c>
      <c r="R95" s="16" t="s">
        <v>783</v>
      </c>
      <c r="S95" s="16" t="s">
        <v>795</v>
      </c>
    </row>
    <row r="96" spans="1:19" x14ac:dyDescent="0.35">
      <c r="A96" s="16">
        <v>2026</v>
      </c>
      <c r="B96" s="16" t="s">
        <v>161</v>
      </c>
      <c r="C96" s="16" t="s">
        <v>15</v>
      </c>
      <c r="D96" s="16" t="s">
        <v>495</v>
      </c>
      <c r="E96" s="16" t="s">
        <v>720</v>
      </c>
      <c r="F96" s="16" t="s">
        <v>6</v>
      </c>
      <c r="G96" s="16">
        <v>36</v>
      </c>
      <c r="H96" s="16">
        <v>15</v>
      </c>
      <c r="I96" s="16">
        <v>15</v>
      </c>
      <c r="J96" s="16">
        <f>IFERROR(VLOOKUP(D:D,'Sales Summary'!A:B,2,FALSE),0)</f>
        <v>8</v>
      </c>
      <c r="K96" s="16">
        <f>IFERROR(VLOOKUP(D:D,Sheet1!A:B,2,FALSE),0)</f>
        <v>1</v>
      </c>
      <c r="L96" s="16">
        <f t="shared" si="7"/>
        <v>-1</v>
      </c>
      <c r="M96" s="47">
        <f>IFERROR(VLOOKUP(D:D,'Sales Summary'!A:E,5,FALSE),0)</f>
        <v>0</v>
      </c>
      <c r="N96" s="27" t="str">
        <f t="shared" ref="N96:N111" si="9">IF(J96&gt;14,"waived","$300")</f>
        <v>$300</v>
      </c>
      <c r="O96" s="28">
        <f t="shared" si="8"/>
        <v>0</v>
      </c>
      <c r="Q96" s="16" t="s">
        <v>790</v>
      </c>
      <c r="R96" s="16" t="s">
        <v>782</v>
      </c>
      <c r="S96" s="16" t="s">
        <v>794</v>
      </c>
    </row>
    <row r="97" spans="1:19" x14ac:dyDescent="0.35">
      <c r="A97" s="16">
        <v>2029</v>
      </c>
      <c r="B97" s="16" t="s">
        <v>162</v>
      </c>
      <c r="C97" s="16" t="s">
        <v>40</v>
      </c>
      <c r="D97" s="16" t="s">
        <v>229</v>
      </c>
      <c r="E97" s="16" t="s">
        <v>653</v>
      </c>
      <c r="F97" s="16" t="s">
        <v>6</v>
      </c>
      <c r="G97" s="16">
        <v>37</v>
      </c>
      <c r="H97" s="16">
        <v>15</v>
      </c>
      <c r="I97" s="16">
        <v>1</v>
      </c>
      <c r="J97" s="16">
        <f>IFERROR(VLOOKUP(D:D,'Sales Summary'!A:B,2,FALSE),0)</f>
        <v>29</v>
      </c>
      <c r="K97" s="16">
        <f>IFERROR(VLOOKUP(D:D,Sheet1!A:B,2,FALSE),0)</f>
        <v>16</v>
      </c>
      <c r="L97" s="16">
        <f t="shared" si="7"/>
        <v>-2</v>
      </c>
      <c r="M97" s="47">
        <f>IFERROR(VLOOKUP(D:D,'Sales Summary'!A:E,5,FALSE),0)</f>
        <v>5</v>
      </c>
      <c r="N97" s="42" t="str">
        <f t="shared" si="9"/>
        <v>waived</v>
      </c>
      <c r="O97" s="28">
        <f t="shared" si="8"/>
        <v>70</v>
      </c>
      <c r="Q97" s="16" t="s">
        <v>791</v>
      </c>
      <c r="R97" s="16" t="s">
        <v>626</v>
      </c>
      <c r="S97" s="16" t="s">
        <v>796</v>
      </c>
    </row>
    <row r="98" spans="1:19" x14ac:dyDescent="0.35">
      <c r="A98" s="16">
        <v>2028</v>
      </c>
      <c r="B98" s="16" t="s">
        <v>163</v>
      </c>
      <c r="C98" s="16" t="s">
        <v>164</v>
      </c>
      <c r="D98" s="16" t="s">
        <v>496</v>
      </c>
      <c r="E98" s="16" t="s">
        <v>13</v>
      </c>
      <c r="G98" s="16">
        <v>97</v>
      </c>
      <c r="H98" s="16">
        <v>15</v>
      </c>
      <c r="I98" s="16">
        <v>0</v>
      </c>
      <c r="J98" s="16">
        <f>IFERROR(VLOOKUP(D:D,'Sales Summary'!A:B,2,FALSE),0)</f>
        <v>0</v>
      </c>
      <c r="K98" s="16">
        <f>IFERROR(VLOOKUP(D:D,Sheet1!A:B,2,FALSE),0)</f>
        <v>0</v>
      </c>
      <c r="L98" s="16">
        <f t="shared" ref="L98:L111" si="10">IFERROR((H98-K98-I98),0)</f>
        <v>15</v>
      </c>
      <c r="M98" s="47">
        <f>IFERROR(VLOOKUP(D:D,'Sales Summary'!A:E,5,FALSE),0)</f>
        <v>0</v>
      </c>
      <c r="N98" s="27" t="str">
        <f t="shared" si="9"/>
        <v>$300</v>
      </c>
      <c r="O98" s="28">
        <f t="shared" ref="O98:O111" si="11">(IF(J98&gt;15,( J98-15)*5,0)) +(IF(J98&lt;=29,0,IF(J98&lt;=44,50,IF(J98&lt;=59,100,IF(J98&lt;=74,150,IF(J98&lt;=89,200,"0"))))))</f>
        <v>0</v>
      </c>
      <c r="Q98" s="16" t="s">
        <v>790</v>
      </c>
      <c r="R98" s="16" t="s">
        <v>783</v>
      </c>
      <c r="S98" s="16" t="s">
        <v>795</v>
      </c>
    </row>
    <row r="99" spans="1:19" x14ac:dyDescent="0.35">
      <c r="A99" s="16">
        <v>2029</v>
      </c>
      <c r="B99" s="16" t="s">
        <v>165</v>
      </c>
      <c r="C99" s="16" t="s">
        <v>166</v>
      </c>
      <c r="D99" s="16" t="s">
        <v>305</v>
      </c>
      <c r="E99" s="16" t="s">
        <v>8</v>
      </c>
      <c r="F99" s="16" t="s">
        <v>6</v>
      </c>
      <c r="G99" s="16">
        <v>34</v>
      </c>
      <c r="H99" s="16">
        <v>15</v>
      </c>
      <c r="I99" s="16">
        <v>0</v>
      </c>
      <c r="J99" s="16">
        <f>IFERROR(VLOOKUP(D:D,'Sales Summary'!A:B,2,FALSE),0)</f>
        <v>15</v>
      </c>
      <c r="K99" s="16">
        <f>IFERROR(VLOOKUP(D:D,Sheet1!A:B,2,FALSE),0)</f>
        <v>15</v>
      </c>
      <c r="L99" s="16">
        <f t="shared" si="10"/>
        <v>0</v>
      </c>
      <c r="M99" s="47">
        <f>IFERROR(VLOOKUP(D:D,'Sales Summary'!A:E,5,FALSE),0)</f>
        <v>0</v>
      </c>
      <c r="N99" s="42" t="str">
        <f t="shared" si="9"/>
        <v>waived</v>
      </c>
      <c r="O99" s="28">
        <f t="shared" si="11"/>
        <v>0</v>
      </c>
      <c r="Q99" s="16" t="s">
        <v>791</v>
      </c>
      <c r="R99" s="16" t="s">
        <v>626</v>
      </c>
      <c r="S99" s="16" t="s">
        <v>788</v>
      </c>
    </row>
    <row r="100" spans="1:19" x14ac:dyDescent="0.35">
      <c r="A100" s="16">
        <v>2028</v>
      </c>
      <c r="B100" s="16" t="s">
        <v>704</v>
      </c>
      <c r="C100" s="16" t="s">
        <v>705</v>
      </c>
      <c r="D100" s="16" t="s">
        <v>706</v>
      </c>
      <c r="E100" s="16" t="s">
        <v>652</v>
      </c>
      <c r="G100" s="16"/>
      <c r="H100" s="16" t="s">
        <v>585</v>
      </c>
      <c r="I100" s="16">
        <v>0</v>
      </c>
      <c r="J100" s="16">
        <f>IFERROR(VLOOKUP(D:D,'Sales Summary'!A:B,2,FALSE),0)</f>
        <v>0</v>
      </c>
      <c r="K100" s="16">
        <f>IFERROR(VLOOKUP(D:D,Sheet1!A:B,2,FALSE),0)</f>
        <v>0</v>
      </c>
      <c r="L100" s="16">
        <f t="shared" si="10"/>
        <v>0</v>
      </c>
      <c r="M100" s="47">
        <f>IFERROR(VLOOKUP(D:D,'Sales Summary'!A:E,5,FALSE),0)</f>
        <v>0</v>
      </c>
      <c r="N100" s="27" t="str">
        <f t="shared" si="9"/>
        <v>$300</v>
      </c>
      <c r="O100" s="28">
        <f t="shared" si="11"/>
        <v>0</v>
      </c>
      <c r="Q100" s="16" t="s">
        <v>786</v>
      </c>
      <c r="R100" s="16" t="s">
        <v>783</v>
      </c>
      <c r="S100" s="16" t="s">
        <v>788</v>
      </c>
    </row>
    <row r="101" spans="1:19" x14ac:dyDescent="0.35">
      <c r="A101" s="16">
        <v>2027</v>
      </c>
      <c r="B101" s="16" t="s">
        <v>167</v>
      </c>
      <c r="C101" s="16" t="s">
        <v>168</v>
      </c>
      <c r="D101" s="16" t="s">
        <v>241</v>
      </c>
      <c r="G101" s="16">
        <v>47</v>
      </c>
      <c r="H101" s="16">
        <v>15</v>
      </c>
      <c r="I101" s="16">
        <v>0</v>
      </c>
      <c r="J101" s="16">
        <f>IFERROR(VLOOKUP(D:D,'Sales Summary'!A:B,2,FALSE),0)</f>
        <v>2</v>
      </c>
      <c r="K101" s="16">
        <f>IFERROR(VLOOKUP(D:D,Sheet1!A:B,2,FALSE),0)</f>
        <v>2</v>
      </c>
      <c r="L101" s="16">
        <f t="shared" si="10"/>
        <v>13</v>
      </c>
      <c r="M101" s="47">
        <f>IFERROR(VLOOKUP(D:D,'Sales Summary'!A:E,5,FALSE),0)</f>
        <v>0</v>
      </c>
      <c r="N101" s="27" t="str">
        <f t="shared" si="9"/>
        <v>$300</v>
      </c>
      <c r="O101" s="28">
        <f t="shared" si="11"/>
        <v>0</v>
      </c>
      <c r="P101" s="16" t="s">
        <v>721</v>
      </c>
      <c r="Q101" s="16" t="s">
        <v>711</v>
      </c>
      <c r="R101" s="16" t="s">
        <v>626</v>
      </c>
      <c r="S101" s="16" t="s">
        <v>626</v>
      </c>
    </row>
    <row r="102" spans="1:19" x14ac:dyDescent="0.35">
      <c r="A102" s="16">
        <v>2026</v>
      </c>
      <c r="B102" s="16" t="s">
        <v>169</v>
      </c>
      <c r="C102" s="53" t="s">
        <v>170</v>
      </c>
      <c r="D102" s="16" t="s">
        <v>261</v>
      </c>
      <c r="E102" s="16" t="s">
        <v>652</v>
      </c>
      <c r="F102" s="16" t="s">
        <v>6</v>
      </c>
      <c r="G102" s="16">
        <v>10</v>
      </c>
      <c r="H102" s="16">
        <v>15</v>
      </c>
      <c r="I102" s="16">
        <v>0</v>
      </c>
      <c r="J102" s="16">
        <f>IFERROR(VLOOKUP(D:D,'Sales Summary'!A:B,2,FALSE),0)</f>
        <v>24</v>
      </c>
      <c r="K102" s="16">
        <f>IFERROR(VLOOKUP(D:D,Sheet1!A:B,2,FALSE),0)</f>
        <v>18</v>
      </c>
      <c r="L102" s="16">
        <f t="shared" si="10"/>
        <v>-3</v>
      </c>
      <c r="M102" s="47">
        <f>IFERROR(VLOOKUP(D:D,'Sales Summary'!A:E,5,FALSE),0)</f>
        <v>34</v>
      </c>
      <c r="N102" s="42" t="str">
        <f t="shared" si="9"/>
        <v>waived</v>
      </c>
      <c r="O102" s="28">
        <f t="shared" si="11"/>
        <v>45</v>
      </c>
      <c r="Q102" s="16" t="s">
        <v>790</v>
      </c>
      <c r="R102" s="16" t="s">
        <v>626</v>
      </c>
      <c r="S102" s="16" t="s">
        <v>795</v>
      </c>
    </row>
    <row r="103" spans="1:19" x14ac:dyDescent="0.35">
      <c r="A103" s="16">
        <v>2029</v>
      </c>
      <c r="B103" s="16" t="s">
        <v>171</v>
      </c>
      <c r="C103" s="16" t="s">
        <v>172</v>
      </c>
      <c r="D103" s="16" t="s">
        <v>779</v>
      </c>
      <c r="E103" s="16" t="s">
        <v>8</v>
      </c>
      <c r="G103" s="16"/>
      <c r="H103" s="16" t="s">
        <v>585</v>
      </c>
      <c r="I103" s="16">
        <v>0</v>
      </c>
      <c r="J103" s="16">
        <f>IFERROR(VLOOKUP(D:D,'Sales Summary'!A:B,2,FALSE),0)</f>
        <v>0</v>
      </c>
      <c r="K103" s="16">
        <f>IFERROR(VLOOKUP(D:D,Sheet1!A:B,2,FALSE),0)</f>
        <v>0</v>
      </c>
      <c r="L103" s="16">
        <f t="shared" si="10"/>
        <v>0</v>
      </c>
      <c r="M103" s="47">
        <f>IFERROR(VLOOKUP(D:D,'Sales Summary'!A:E,5,FALSE),0)</f>
        <v>0</v>
      </c>
      <c r="N103" s="27" t="str">
        <f t="shared" si="9"/>
        <v>$300</v>
      </c>
      <c r="O103" s="28">
        <f t="shared" si="11"/>
        <v>0</v>
      </c>
      <c r="Q103" s="16" t="s">
        <v>791</v>
      </c>
      <c r="R103" s="16" t="s">
        <v>783</v>
      </c>
      <c r="S103" s="16" t="s">
        <v>788</v>
      </c>
    </row>
    <row r="104" spans="1:19" x14ac:dyDescent="0.35">
      <c r="A104" s="16">
        <v>2027</v>
      </c>
      <c r="B104" s="16" t="s">
        <v>173</v>
      </c>
      <c r="C104" s="16" t="s">
        <v>174</v>
      </c>
      <c r="D104" s="16" t="s">
        <v>202</v>
      </c>
      <c r="E104" s="16" t="s">
        <v>8</v>
      </c>
      <c r="F104" s="16" t="s">
        <v>6</v>
      </c>
      <c r="G104" s="50">
        <v>6115</v>
      </c>
      <c r="H104" s="16">
        <v>30</v>
      </c>
      <c r="I104" s="16">
        <v>15</v>
      </c>
      <c r="J104" s="16">
        <f>IFERROR(VLOOKUP(D:D,'Sales Summary'!A:B,2,FALSE),0)</f>
        <v>15</v>
      </c>
      <c r="K104" s="16">
        <f>IFERROR(VLOOKUP(D:D,Sheet1!A:B,2,FALSE),0)</f>
        <v>15</v>
      </c>
      <c r="L104" s="16">
        <f t="shared" si="10"/>
        <v>0</v>
      </c>
      <c r="M104" s="47">
        <f>IFERROR(VLOOKUP(D:D,'Sales Summary'!A:E,5,FALSE),0)</f>
        <v>0</v>
      </c>
      <c r="N104" s="42" t="str">
        <f t="shared" si="9"/>
        <v>waived</v>
      </c>
      <c r="O104" s="28">
        <f t="shared" si="11"/>
        <v>0</v>
      </c>
      <c r="Q104" s="16" t="s">
        <v>786</v>
      </c>
      <c r="R104" s="16" t="s">
        <v>626</v>
      </c>
      <c r="S104" s="16" t="s">
        <v>788</v>
      </c>
    </row>
    <row r="105" spans="1:19" x14ac:dyDescent="0.35">
      <c r="A105" s="16" t="s">
        <v>175</v>
      </c>
      <c r="B105" s="16" t="s">
        <v>707</v>
      </c>
      <c r="C105" s="16" t="s">
        <v>192</v>
      </c>
      <c r="D105" s="16" t="s">
        <v>192</v>
      </c>
      <c r="E105" s="16" t="s">
        <v>175</v>
      </c>
      <c r="G105" s="16">
        <v>86</v>
      </c>
      <c r="H105" s="16">
        <v>15</v>
      </c>
      <c r="I105" s="16">
        <v>0</v>
      </c>
      <c r="J105" s="16">
        <f>IFERROR(VLOOKUP(D:D,'Sales Summary'!A:B,2,FALSE),0)</f>
        <v>1</v>
      </c>
      <c r="K105" s="16">
        <f>IFERROR(VLOOKUP(D:D,Sheet1!A:B,2,FALSE),0)</f>
        <v>1</v>
      </c>
      <c r="L105" s="16">
        <f t="shared" si="10"/>
        <v>14</v>
      </c>
      <c r="M105" s="47">
        <f>IFERROR(VLOOKUP(D:D,'Sales Summary'!A:E,5,FALSE),0)</f>
        <v>0</v>
      </c>
      <c r="N105" s="27" t="str">
        <f t="shared" si="9"/>
        <v>$300</v>
      </c>
      <c r="O105" s="28">
        <f t="shared" si="11"/>
        <v>0</v>
      </c>
      <c r="P105" s="16" t="s">
        <v>721</v>
      </c>
      <c r="Q105" s="16" t="s">
        <v>626</v>
      </c>
      <c r="R105" s="16" t="s">
        <v>626</v>
      </c>
      <c r="S105" s="16" t="s">
        <v>626</v>
      </c>
    </row>
    <row r="106" spans="1:19" x14ac:dyDescent="0.35">
      <c r="A106" s="16" t="s">
        <v>175</v>
      </c>
      <c r="B106" s="16" t="s">
        <v>707</v>
      </c>
      <c r="C106" s="16" t="s">
        <v>194</v>
      </c>
      <c r="D106" s="16" t="s">
        <v>194</v>
      </c>
      <c r="E106" s="16" t="s">
        <v>175</v>
      </c>
      <c r="G106" s="16">
        <v>69</v>
      </c>
      <c r="H106" s="16">
        <v>15</v>
      </c>
      <c r="I106" s="16">
        <v>9</v>
      </c>
      <c r="J106" s="16">
        <f>IFERROR(VLOOKUP(D:D,'Sales Summary'!A:B,2,FALSE),0)</f>
        <v>6</v>
      </c>
      <c r="K106" s="16">
        <f>IFERROR(VLOOKUP(D:D,Sheet1!A:B,2,FALSE),0)</f>
        <v>6</v>
      </c>
      <c r="L106" s="16">
        <f t="shared" si="10"/>
        <v>0</v>
      </c>
      <c r="M106" s="47">
        <f>IFERROR(VLOOKUP(D:D,'Sales Summary'!A:E,5,FALSE),0)</f>
        <v>0</v>
      </c>
      <c r="N106" s="27" t="str">
        <f t="shared" si="9"/>
        <v>$300</v>
      </c>
      <c r="O106" s="28">
        <f t="shared" si="11"/>
        <v>0</v>
      </c>
      <c r="Q106" s="16" t="s">
        <v>626</v>
      </c>
      <c r="R106" s="16" t="s">
        <v>626</v>
      </c>
      <c r="S106" s="16" t="s">
        <v>626</v>
      </c>
    </row>
    <row r="107" spans="1:19" x14ac:dyDescent="0.35">
      <c r="A107" s="16" t="s">
        <v>175</v>
      </c>
      <c r="B107" s="16" t="s">
        <v>707</v>
      </c>
      <c r="C107" s="16" t="s">
        <v>196</v>
      </c>
      <c r="D107" s="16" t="s">
        <v>498</v>
      </c>
      <c r="E107" s="16" t="s">
        <v>175</v>
      </c>
      <c r="G107" s="16">
        <v>92</v>
      </c>
      <c r="H107" s="16">
        <v>15</v>
      </c>
      <c r="I107" s="16">
        <v>0</v>
      </c>
      <c r="J107" s="16">
        <f>IFERROR(VLOOKUP(D:D,'Sales Summary'!A:B,2,FALSE),0)</f>
        <v>0</v>
      </c>
      <c r="K107" s="16">
        <f>IFERROR(VLOOKUP(D:D,Sheet1!A:B,2,FALSE),0)</f>
        <v>0</v>
      </c>
      <c r="L107" s="16">
        <f t="shared" si="10"/>
        <v>15</v>
      </c>
      <c r="M107" s="47">
        <f>IFERROR(VLOOKUP(D:D,'Sales Summary'!A:E,5,FALSE),0)</f>
        <v>0</v>
      </c>
      <c r="N107" s="27" t="str">
        <f t="shared" si="9"/>
        <v>$300</v>
      </c>
      <c r="O107" s="28">
        <f t="shared" si="11"/>
        <v>0</v>
      </c>
      <c r="P107" s="16" t="s">
        <v>721</v>
      </c>
      <c r="Q107" s="16" t="s">
        <v>626</v>
      </c>
      <c r="R107" s="16" t="s">
        <v>626</v>
      </c>
      <c r="S107" s="16" t="s">
        <v>626</v>
      </c>
    </row>
    <row r="108" spans="1:19" x14ac:dyDescent="0.35">
      <c r="A108" s="16" t="s">
        <v>175</v>
      </c>
      <c r="B108" s="16" t="s">
        <v>707</v>
      </c>
      <c r="C108" s="16" t="s">
        <v>572</v>
      </c>
      <c r="D108" s="16" t="s">
        <v>572</v>
      </c>
      <c r="E108" s="16" t="s">
        <v>175</v>
      </c>
      <c r="G108" s="16" t="s">
        <v>577</v>
      </c>
      <c r="H108" s="16">
        <v>15</v>
      </c>
      <c r="I108" s="16">
        <v>0</v>
      </c>
      <c r="J108" s="16">
        <f>IFERROR(VLOOKUP(D:D,'Sales Summary'!A:B,2,FALSE),0)</f>
        <v>0</v>
      </c>
      <c r="K108" s="16">
        <f>IFERROR(VLOOKUP(D:D,Sheet1!A:B,2,FALSE),0)</f>
        <v>0</v>
      </c>
      <c r="L108" s="16">
        <f t="shared" si="10"/>
        <v>15</v>
      </c>
      <c r="M108" s="47">
        <f>IFERROR(VLOOKUP(D:D,'Sales Summary'!A:E,5,FALSE),0)</f>
        <v>0</v>
      </c>
      <c r="N108" s="27" t="str">
        <f t="shared" si="9"/>
        <v>$300</v>
      </c>
      <c r="O108" s="28">
        <f t="shared" si="11"/>
        <v>0</v>
      </c>
      <c r="P108" s="16" t="s">
        <v>721</v>
      </c>
      <c r="Q108" s="16" t="s">
        <v>626</v>
      </c>
      <c r="R108" s="16" t="s">
        <v>626</v>
      </c>
      <c r="S108" s="16" t="s">
        <v>626</v>
      </c>
    </row>
    <row r="109" spans="1:19" x14ac:dyDescent="0.35">
      <c r="A109" s="16" t="s">
        <v>175</v>
      </c>
      <c r="B109" s="16" t="s">
        <v>707</v>
      </c>
      <c r="C109" s="16" t="s">
        <v>195</v>
      </c>
      <c r="D109" s="16" t="s">
        <v>195</v>
      </c>
      <c r="E109" s="16" t="s">
        <v>175</v>
      </c>
      <c r="G109" s="16">
        <v>68</v>
      </c>
      <c r="H109" s="16">
        <v>15</v>
      </c>
      <c r="I109" s="16">
        <v>0</v>
      </c>
      <c r="J109" s="16">
        <f>IFERROR(VLOOKUP(D:D,'Sales Summary'!A:B,2,FALSE),0)</f>
        <v>15</v>
      </c>
      <c r="K109" s="16">
        <f>IFERROR(VLOOKUP(D:D,Sheet1!A:B,2,FALSE),0)</f>
        <v>15</v>
      </c>
      <c r="L109" s="16">
        <f t="shared" si="10"/>
        <v>0</v>
      </c>
      <c r="M109" s="47">
        <f>IFERROR(VLOOKUP(D:D,'Sales Summary'!A:E,5,FALSE),0)</f>
        <v>0</v>
      </c>
      <c r="N109" s="42" t="str">
        <f t="shared" si="9"/>
        <v>waived</v>
      </c>
      <c r="O109" s="28">
        <f t="shared" si="11"/>
        <v>0</v>
      </c>
      <c r="Q109" s="16" t="s">
        <v>626</v>
      </c>
      <c r="R109" s="16" t="s">
        <v>626</v>
      </c>
      <c r="S109" s="16" t="s">
        <v>626</v>
      </c>
    </row>
    <row r="110" spans="1:19" x14ac:dyDescent="0.35">
      <c r="A110" s="16" t="s">
        <v>175</v>
      </c>
      <c r="B110" s="16" t="s">
        <v>707</v>
      </c>
      <c r="C110" s="16" t="s">
        <v>219</v>
      </c>
      <c r="D110" s="17" t="s">
        <v>243</v>
      </c>
      <c r="E110" s="16" t="s">
        <v>175</v>
      </c>
      <c r="G110" s="16">
        <v>22</v>
      </c>
      <c r="H110" s="16">
        <v>15</v>
      </c>
      <c r="I110" s="16">
        <v>4</v>
      </c>
      <c r="J110" s="16">
        <f>IFERROR(VLOOKUP(D:D,'Sales Summary'!A:B,2,FALSE),0)</f>
        <v>11</v>
      </c>
      <c r="K110" s="16">
        <f>IFERROR(VLOOKUP(D:D,Sheet1!A:B,2,FALSE),0)</f>
        <v>11</v>
      </c>
      <c r="L110" s="16">
        <f t="shared" si="10"/>
        <v>0</v>
      </c>
      <c r="M110" s="47">
        <f>IFERROR(VLOOKUP(D:D,'Sales Summary'!A:E,5,FALSE),0)</f>
        <v>0</v>
      </c>
      <c r="N110" s="42" t="str">
        <f t="shared" si="9"/>
        <v>$300</v>
      </c>
      <c r="Q110" s="16" t="s">
        <v>626</v>
      </c>
      <c r="R110" s="16" t="s">
        <v>626</v>
      </c>
      <c r="S110" s="16" t="s">
        <v>626</v>
      </c>
    </row>
    <row r="111" spans="1:19" x14ac:dyDescent="0.35">
      <c r="A111" s="16" t="s">
        <v>175</v>
      </c>
      <c r="B111" s="16" t="s">
        <v>707</v>
      </c>
      <c r="C111" s="16" t="s">
        <v>193</v>
      </c>
      <c r="D111" s="16" t="s">
        <v>497</v>
      </c>
      <c r="E111" s="16" t="s">
        <v>175</v>
      </c>
      <c r="G111" s="16">
        <v>41</v>
      </c>
      <c r="H111" s="16">
        <v>6</v>
      </c>
      <c r="I111" s="16">
        <v>0</v>
      </c>
      <c r="J111" s="16">
        <f>IFERROR(VLOOKUP(D:D,'Sales Summary'!A:B,2,FALSE),0)</f>
        <v>0</v>
      </c>
      <c r="K111" s="16">
        <f>IFERROR(VLOOKUP(D:D,Sheet1!A:B,2,FALSE),0)</f>
        <v>0</v>
      </c>
      <c r="L111" s="16">
        <f t="shared" si="10"/>
        <v>6</v>
      </c>
      <c r="M111" s="47">
        <f>IFERROR(VLOOKUP(D:D,'Sales Summary'!A:E,5,FALSE),0)</f>
        <v>0</v>
      </c>
      <c r="N111" s="27" t="str">
        <f t="shared" si="9"/>
        <v>$300</v>
      </c>
      <c r="O111" s="28">
        <f t="shared" si="11"/>
        <v>0</v>
      </c>
      <c r="P111" s="16" t="s">
        <v>721</v>
      </c>
      <c r="Q111" s="16" t="s">
        <v>626</v>
      </c>
      <c r="R111" s="16" t="s">
        <v>626</v>
      </c>
      <c r="S111" s="16" t="s">
        <v>626</v>
      </c>
    </row>
    <row r="112" spans="1:19" x14ac:dyDescent="0.35">
      <c r="A112" s="16">
        <v>2027</v>
      </c>
      <c r="B112" s="16" t="s">
        <v>762</v>
      </c>
      <c r="C112" s="16" t="s">
        <v>760</v>
      </c>
      <c r="D112" s="16" t="s">
        <v>761</v>
      </c>
      <c r="G112" s="16"/>
      <c r="H112" s="16" t="s">
        <v>585</v>
      </c>
      <c r="I112" s="16">
        <v>0</v>
      </c>
      <c r="J112" s="16">
        <f>IFERROR(VLOOKUP(D:D,'Sales Summary'!A:B,2,FALSE),0)</f>
        <v>0</v>
      </c>
      <c r="K112" s="16">
        <f>IFERROR(VLOOKUP(D:D,Sheet1!A:B,2,FALSE),0)</f>
        <v>0</v>
      </c>
      <c r="L112" s="16">
        <f t="shared" ref="L112:L118" si="12">IFERROR((H112-K112-I112),0)</f>
        <v>0</v>
      </c>
      <c r="M112" s="47">
        <f>IFERROR(VLOOKUP(D:D,'Sales Summary'!A:E,5,FALSE),0)</f>
        <v>0</v>
      </c>
      <c r="N112" s="27" t="str">
        <f t="shared" ref="N112:N118" si="13">IF(J112&gt;14,"waived","$300")</f>
        <v>$300</v>
      </c>
      <c r="O112" s="28">
        <f t="shared" ref="O112:O118" si="14">(IF(J112&gt;15,( J112-15)*5,0)) +(IF(J112&lt;=29,0,IF(J112&lt;=44,50,IF(J112&lt;=59,100,IF(J112&lt;=74,150,IF(J112&lt;=89,200,"0"))))))</f>
        <v>0</v>
      </c>
      <c r="Q112" s="16" t="s">
        <v>786</v>
      </c>
      <c r="R112" s="16" t="s">
        <v>783</v>
      </c>
      <c r="S112" s="16" t="s">
        <v>788</v>
      </c>
    </row>
    <row r="113" spans="1:19" x14ac:dyDescent="0.35">
      <c r="A113" s="16">
        <v>2027</v>
      </c>
      <c r="B113" s="16" t="s">
        <v>763</v>
      </c>
      <c r="C113" s="16" t="s">
        <v>764</v>
      </c>
      <c r="D113" s="16" t="s">
        <v>765</v>
      </c>
      <c r="G113" s="16"/>
      <c r="H113" s="16" t="s">
        <v>585</v>
      </c>
      <c r="I113" s="16">
        <v>0</v>
      </c>
      <c r="J113" s="16">
        <f>IFERROR(VLOOKUP(D:D,'Sales Summary'!A:B,2,FALSE),0)</f>
        <v>0</v>
      </c>
      <c r="K113" s="16">
        <f>IFERROR(VLOOKUP(D:D,Sheet1!A:B,2,FALSE),0)</f>
        <v>0</v>
      </c>
      <c r="L113" s="16">
        <f t="shared" si="12"/>
        <v>0</v>
      </c>
      <c r="M113" s="47">
        <f>IFERROR(VLOOKUP(D:D,'Sales Summary'!A:E,5,FALSE),0)</f>
        <v>0</v>
      </c>
      <c r="N113" s="27" t="str">
        <f t="shared" si="13"/>
        <v>$300</v>
      </c>
      <c r="O113" s="28">
        <f t="shared" si="14"/>
        <v>0</v>
      </c>
      <c r="Q113" s="16" t="s">
        <v>786</v>
      </c>
      <c r="R113" s="28" t="s">
        <v>781</v>
      </c>
      <c r="S113" s="16" t="s">
        <v>788</v>
      </c>
    </row>
    <row r="114" spans="1:19" x14ac:dyDescent="0.35">
      <c r="A114" s="16">
        <v>2026</v>
      </c>
      <c r="B114" s="16" t="s">
        <v>766</v>
      </c>
      <c r="C114" s="16" t="s">
        <v>774</v>
      </c>
      <c r="D114" s="16" t="s">
        <v>775</v>
      </c>
      <c r="G114" s="16"/>
      <c r="H114" s="16" t="s">
        <v>585</v>
      </c>
      <c r="I114" s="16">
        <v>0</v>
      </c>
      <c r="J114" s="16">
        <f>IFERROR(VLOOKUP(D:D,'Sales Summary'!A:B,2,FALSE),0)</f>
        <v>0</v>
      </c>
      <c r="K114" s="16">
        <f>IFERROR(VLOOKUP(D:D,Sheet1!A:B,2,FALSE),0)</f>
        <v>0</v>
      </c>
      <c r="L114" s="16">
        <f t="shared" si="12"/>
        <v>0</v>
      </c>
      <c r="M114" s="47">
        <f>IFERROR(VLOOKUP(D:D,'Sales Summary'!A:E,5,FALSE),0)</f>
        <v>0</v>
      </c>
      <c r="N114" s="27" t="str">
        <f t="shared" si="13"/>
        <v>$300</v>
      </c>
      <c r="O114" s="28">
        <f t="shared" si="14"/>
        <v>0</v>
      </c>
      <c r="Q114" s="16" t="s">
        <v>786</v>
      </c>
      <c r="R114" s="28" t="s">
        <v>781</v>
      </c>
      <c r="S114" s="16" t="s">
        <v>795</v>
      </c>
    </row>
    <row r="115" spans="1:19" x14ac:dyDescent="0.35">
      <c r="A115" s="16">
        <v>2027</v>
      </c>
      <c r="B115" s="16" t="s">
        <v>767</v>
      </c>
      <c r="C115" s="16" t="s">
        <v>768</v>
      </c>
      <c r="D115" s="16" t="s">
        <v>776</v>
      </c>
      <c r="G115" s="16"/>
      <c r="H115" s="16" t="s">
        <v>585</v>
      </c>
      <c r="I115" s="16">
        <v>0</v>
      </c>
      <c r="J115" s="16">
        <f>IFERROR(VLOOKUP(D:D,'Sales Summary'!A:B,2,FALSE),0)</f>
        <v>0</v>
      </c>
      <c r="K115" s="16">
        <f>IFERROR(VLOOKUP(D:D,Sheet1!A:B,2,FALSE),0)</f>
        <v>0</v>
      </c>
      <c r="L115" s="16">
        <f t="shared" si="12"/>
        <v>0</v>
      </c>
      <c r="M115" s="47">
        <f>IFERROR(VLOOKUP(D:D,'Sales Summary'!A:E,5,FALSE),0)</f>
        <v>0</v>
      </c>
      <c r="N115" s="27" t="str">
        <f t="shared" si="13"/>
        <v>$300</v>
      </c>
      <c r="O115" s="28">
        <f t="shared" si="14"/>
        <v>0</v>
      </c>
      <c r="Q115" s="16" t="s">
        <v>791</v>
      </c>
      <c r="R115" s="16" t="s">
        <v>783</v>
      </c>
      <c r="S115" s="16" t="s">
        <v>788</v>
      </c>
    </row>
    <row r="116" spans="1:19" x14ac:dyDescent="0.35">
      <c r="A116" s="16">
        <v>2029</v>
      </c>
      <c r="B116" s="16" t="s">
        <v>769</v>
      </c>
      <c r="C116" s="16" t="s">
        <v>770</v>
      </c>
      <c r="D116" s="16" t="s">
        <v>777</v>
      </c>
      <c r="G116" s="16"/>
      <c r="H116" s="16" t="s">
        <v>585</v>
      </c>
      <c r="I116" s="16">
        <v>0</v>
      </c>
      <c r="J116" s="16">
        <f>IFERROR(VLOOKUP(D:D,'Sales Summary'!A:B,2,FALSE),0)</f>
        <v>0</v>
      </c>
      <c r="K116" s="16">
        <f>IFERROR(VLOOKUP(D:D,Sheet1!A:B,2,FALSE),0)</f>
        <v>0</v>
      </c>
      <c r="L116" s="16">
        <f t="shared" si="12"/>
        <v>0</v>
      </c>
      <c r="M116" s="47">
        <f>IFERROR(VLOOKUP(D:D,'Sales Summary'!A:E,5,FALSE),0)</f>
        <v>0</v>
      </c>
      <c r="N116" s="27" t="str">
        <f t="shared" si="13"/>
        <v>$300</v>
      </c>
      <c r="O116" s="28">
        <f t="shared" si="14"/>
        <v>0</v>
      </c>
      <c r="Q116" s="16" t="s">
        <v>786</v>
      </c>
      <c r="R116" s="16" t="s">
        <v>783</v>
      </c>
      <c r="S116" s="16" t="s">
        <v>795</v>
      </c>
    </row>
    <row r="117" spans="1:19" x14ac:dyDescent="0.35">
      <c r="A117" s="16">
        <v>2027</v>
      </c>
      <c r="B117" s="16" t="s">
        <v>771</v>
      </c>
      <c r="C117" s="16" t="s">
        <v>772</v>
      </c>
      <c r="D117" s="16" t="s">
        <v>778</v>
      </c>
      <c r="G117" s="16"/>
      <c r="H117" s="16" t="s">
        <v>585</v>
      </c>
      <c r="I117" s="16">
        <v>0</v>
      </c>
      <c r="J117" s="16">
        <f>IFERROR(VLOOKUP(D:D,'Sales Summary'!A:B,2,FALSE),0)</f>
        <v>0</v>
      </c>
      <c r="K117" s="16">
        <f>IFERROR(VLOOKUP(D:D,Sheet1!A:B,2,FALSE),0)</f>
        <v>0</v>
      </c>
      <c r="L117" s="16">
        <f t="shared" si="12"/>
        <v>0</v>
      </c>
      <c r="M117" s="47">
        <f>IFERROR(VLOOKUP(D:D,'Sales Summary'!A:E,5,FALSE),0)</f>
        <v>0</v>
      </c>
      <c r="N117" s="27" t="str">
        <f t="shared" si="13"/>
        <v>$300</v>
      </c>
      <c r="O117" s="28">
        <f t="shared" si="14"/>
        <v>0</v>
      </c>
      <c r="Q117" s="16" t="s">
        <v>789</v>
      </c>
      <c r="R117" s="28" t="s">
        <v>781</v>
      </c>
      <c r="S117" s="16" t="s">
        <v>796</v>
      </c>
    </row>
    <row r="118" spans="1:19" x14ac:dyDescent="0.35">
      <c r="A118" s="16">
        <v>2029</v>
      </c>
      <c r="B118" s="16" t="s">
        <v>773</v>
      </c>
      <c r="C118" s="16" t="s">
        <v>5</v>
      </c>
      <c r="D118" s="16" t="s">
        <v>780</v>
      </c>
      <c r="G118" s="16"/>
      <c r="H118" s="16" t="s">
        <v>585</v>
      </c>
      <c r="I118" s="16">
        <v>0</v>
      </c>
      <c r="J118" s="16">
        <f>IFERROR(VLOOKUP(D:D,'Sales Summary'!A:B,2,FALSE),0)</f>
        <v>0</v>
      </c>
      <c r="K118" s="16">
        <f>IFERROR(VLOOKUP(D:D,Sheet1!A:B,2,FALSE),0)</f>
        <v>0</v>
      </c>
      <c r="L118" s="16">
        <f t="shared" si="12"/>
        <v>0</v>
      </c>
      <c r="M118" s="47">
        <f>IFERROR(VLOOKUP(D:D,'Sales Summary'!A:E,5,FALSE),0)</f>
        <v>0</v>
      </c>
      <c r="N118" s="27" t="str">
        <f t="shared" si="13"/>
        <v>$300</v>
      </c>
      <c r="O118" s="28">
        <f t="shared" si="14"/>
        <v>0</v>
      </c>
      <c r="Q118" s="16" t="s">
        <v>791</v>
      </c>
      <c r="R118" s="28" t="s">
        <v>781</v>
      </c>
      <c r="S118" s="16" t="s">
        <v>796</v>
      </c>
    </row>
    <row r="119" spans="1:19" x14ac:dyDescent="0.35">
      <c r="G119" s="16"/>
    </row>
    <row r="120" spans="1:19" x14ac:dyDescent="0.35">
      <c r="G120" s="16"/>
    </row>
    <row r="121" spans="1:19" x14ac:dyDescent="0.35">
      <c r="G121" s="16"/>
    </row>
    <row r="122" spans="1:19" x14ac:dyDescent="0.35">
      <c r="G122" s="16"/>
    </row>
    <row r="123" spans="1:19" x14ac:dyDescent="0.35">
      <c r="G123" s="16"/>
    </row>
    <row r="124" spans="1:19" x14ac:dyDescent="0.35">
      <c r="G124" s="16"/>
    </row>
    <row r="125" spans="1:19" x14ac:dyDescent="0.35">
      <c r="G125" s="16"/>
    </row>
    <row r="126" spans="1:19" x14ac:dyDescent="0.35">
      <c r="G126" s="16"/>
    </row>
    <row r="127" spans="1:19" x14ac:dyDescent="0.35">
      <c r="G127" s="16"/>
    </row>
    <row r="128" spans="1:19" x14ac:dyDescent="0.35">
      <c r="G128" s="16"/>
    </row>
    <row r="129" spans="7:7" x14ac:dyDescent="0.35">
      <c r="G129" s="16"/>
    </row>
    <row r="130" spans="7:7" x14ac:dyDescent="0.35">
      <c r="G130" s="28"/>
    </row>
    <row r="131" spans="7:7" x14ac:dyDescent="0.35">
      <c r="G131" s="16"/>
    </row>
    <row r="132" spans="7:7" x14ac:dyDescent="0.35">
      <c r="G132" s="16"/>
    </row>
    <row r="133" spans="7:7" x14ac:dyDescent="0.35">
      <c r="G133" s="16"/>
    </row>
    <row r="134" spans="7:7" x14ac:dyDescent="0.35">
      <c r="G134" s="16"/>
    </row>
    <row r="135" spans="7:7" x14ac:dyDescent="0.35">
      <c r="G135" s="16"/>
    </row>
    <row r="136" spans="7:7" x14ac:dyDescent="0.35">
      <c r="G136" s="16"/>
    </row>
    <row r="137" spans="7:7" x14ac:dyDescent="0.35">
      <c r="G137" s="16"/>
    </row>
    <row r="138" spans="7:7" x14ac:dyDescent="0.35">
      <c r="G138" s="16"/>
    </row>
    <row r="139" spans="7:7" x14ac:dyDescent="0.35">
      <c r="G139" s="16"/>
    </row>
    <row r="140" spans="7:7" x14ac:dyDescent="0.35">
      <c r="G140" s="16"/>
    </row>
    <row r="141" spans="7:7" x14ac:dyDescent="0.35">
      <c r="G141" s="16"/>
    </row>
    <row r="142" spans="7:7" x14ac:dyDescent="0.35">
      <c r="G142" s="16"/>
    </row>
    <row r="143" spans="7:7" x14ac:dyDescent="0.35">
      <c r="G143" s="16"/>
    </row>
    <row r="144" spans="7:7" x14ac:dyDescent="0.35">
      <c r="G144" s="16"/>
    </row>
    <row r="145" spans="7:7" x14ac:dyDescent="0.35">
      <c r="G145" s="16"/>
    </row>
    <row r="146" spans="7:7" x14ac:dyDescent="0.35">
      <c r="G146" s="16"/>
    </row>
    <row r="147" spans="7:7" x14ac:dyDescent="0.35">
      <c r="G147" s="16"/>
    </row>
    <row r="148" spans="7:7" x14ac:dyDescent="0.35">
      <c r="G148" s="16"/>
    </row>
    <row r="149" spans="7:7" x14ac:dyDescent="0.35">
      <c r="G149" s="16"/>
    </row>
    <row r="150" spans="7:7" x14ac:dyDescent="0.35">
      <c r="G150" s="16"/>
    </row>
    <row r="151" spans="7:7" x14ac:dyDescent="0.35">
      <c r="G151" s="16"/>
    </row>
    <row r="152" spans="7:7" x14ac:dyDescent="0.35">
      <c r="G152" s="16"/>
    </row>
    <row r="153" spans="7:7" x14ac:dyDescent="0.35">
      <c r="G153" s="16"/>
    </row>
    <row r="154" spans="7:7" x14ac:dyDescent="0.35">
      <c r="G154" s="16"/>
    </row>
    <row r="155" spans="7:7" x14ac:dyDescent="0.35">
      <c r="G155" s="16"/>
    </row>
    <row r="156" spans="7:7" x14ac:dyDescent="0.35">
      <c r="G156" s="16"/>
    </row>
    <row r="157" spans="7:7" x14ac:dyDescent="0.35">
      <c r="G157" s="16"/>
    </row>
    <row r="158" spans="7:7" x14ac:dyDescent="0.35">
      <c r="G158" s="16"/>
    </row>
    <row r="159" spans="7:7" x14ac:dyDescent="0.35">
      <c r="G159" s="16"/>
    </row>
    <row r="160" spans="7:7" x14ac:dyDescent="0.35">
      <c r="G160" s="16"/>
    </row>
    <row r="161" spans="7:7" x14ac:dyDescent="0.35">
      <c r="G161" s="16"/>
    </row>
    <row r="162" spans="7:7" x14ac:dyDescent="0.35">
      <c r="G162" s="16"/>
    </row>
    <row r="163" spans="7:7" x14ac:dyDescent="0.35">
      <c r="G163" s="16"/>
    </row>
    <row r="164" spans="7:7" x14ac:dyDescent="0.35">
      <c r="G164" s="16"/>
    </row>
    <row r="165" spans="7:7" x14ac:dyDescent="0.35">
      <c r="G165" s="16"/>
    </row>
    <row r="166" spans="7:7" x14ac:dyDescent="0.35">
      <c r="G166" s="16"/>
    </row>
    <row r="167" spans="7:7" x14ac:dyDescent="0.35">
      <c r="G167" s="16"/>
    </row>
    <row r="168" spans="7:7" x14ac:dyDescent="0.35">
      <c r="G168" s="16"/>
    </row>
    <row r="169" spans="7:7" x14ac:dyDescent="0.35">
      <c r="G169" s="16"/>
    </row>
    <row r="170" spans="7:7" x14ac:dyDescent="0.35">
      <c r="G170" s="16"/>
    </row>
    <row r="171" spans="7:7" x14ac:dyDescent="0.35">
      <c r="G171" s="16"/>
    </row>
    <row r="172" spans="7:7" x14ac:dyDescent="0.35">
      <c r="G172" s="16"/>
    </row>
    <row r="173" spans="7:7" x14ac:dyDescent="0.35">
      <c r="G173" s="16"/>
    </row>
    <row r="174" spans="7:7" x14ac:dyDescent="0.35">
      <c r="G174" s="16"/>
    </row>
    <row r="175" spans="7:7" x14ac:dyDescent="0.35">
      <c r="G175" s="16"/>
    </row>
    <row r="176" spans="7:7" x14ac:dyDescent="0.35">
      <c r="G176" s="16"/>
    </row>
    <row r="177" spans="7:7" x14ac:dyDescent="0.35">
      <c r="G177" s="16"/>
    </row>
    <row r="178" spans="7:7" x14ac:dyDescent="0.35">
      <c r="G178" s="16"/>
    </row>
    <row r="179" spans="7:7" x14ac:dyDescent="0.35">
      <c r="G179" s="16"/>
    </row>
    <row r="180" spans="7:7" x14ac:dyDescent="0.35">
      <c r="G180" s="16"/>
    </row>
    <row r="181" spans="7:7" x14ac:dyDescent="0.35">
      <c r="G181" s="16"/>
    </row>
    <row r="182" spans="7:7" x14ac:dyDescent="0.35">
      <c r="G182" s="16"/>
    </row>
    <row r="183" spans="7:7" x14ac:dyDescent="0.35">
      <c r="G183" s="16"/>
    </row>
    <row r="184" spans="7:7" x14ac:dyDescent="0.35">
      <c r="G184" s="16"/>
    </row>
    <row r="185" spans="7:7" x14ac:dyDescent="0.35">
      <c r="G185" s="16"/>
    </row>
    <row r="186" spans="7:7" x14ac:dyDescent="0.35">
      <c r="G186" s="16"/>
    </row>
    <row r="187" spans="7:7" x14ac:dyDescent="0.35">
      <c r="G187" s="16"/>
    </row>
    <row r="188" spans="7:7" x14ac:dyDescent="0.35">
      <c r="G188" s="16"/>
    </row>
    <row r="189" spans="7:7" x14ac:dyDescent="0.35">
      <c r="G189" s="16"/>
    </row>
    <row r="190" spans="7:7" x14ac:dyDescent="0.35">
      <c r="G190" s="16"/>
    </row>
    <row r="191" spans="7:7" x14ac:dyDescent="0.35">
      <c r="G191" s="16"/>
    </row>
    <row r="192" spans="7:7" x14ac:dyDescent="0.35">
      <c r="G192" s="16"/>
    </row>
    <row r="193" spans="7:7" x14ac:dyDescent="0.35">
      <c r="G193" s="16"/>
    </row>
    <row r="194" spans="7:7" x14ac:dyDescent="0.35">
      <c r="G194" s="16"/>
    </row>
    <row r="195" spans="7:7" x14ac:dyDescent="0.35">
      <c r="G195" s="16"/>
    </row>
    <row r="196" spans="7:7" x14ac:dyDescent="0.35">
      <c r="G196" s="16"/>
    </row>
    <row r="197" spans="7:7" x14ac:dyDescent="0.35">
      <c r="G197" s="16"/>
    </row>
    <row r="198" spans="7:7" x14ac:dyDescent="0.35">
      <c r="G198" s="16"/>
    </row>
    <row r="199" spans="7:7" x14ac:dyDescent="0.35">
      <c r="G199" s="16"/>
    </row>
    <row r="200" spans="7:7" x14ac:dyDescent="0.35">
      <c r="G200" s="16"/>
    </row>
    <row r="201" spans="7:7" x14ac:dyDescent="0.35">
      <c r="G201" s="16"/>
    </row>
    <row r="202" spans="7:7" x14ac:dyDescent="0.35">
      <c r="G202" s="16"/>
    </row>
    <row r="203" spans="7:7" x14ac:dyDescent="0.35">
      <c r="G203" s="16"/>
    </row>
    <row r="204" spans="7:7" x14ac:dyDescent="0.35">
      <c r="G204" s="16"/>
    </row>
    <row r="205" spans="7:7" x14ac:dyDescent="0.35">
      <c r="G205" s="16"/>
    </row>
    <row r="206" spans="7:7" x14ac:dyDescent="0.35">
      <c r="G206" s="16"/>
    </row>
    <row r="207" spans="7:7" x14ac:dyDescent="0.35">
      <c r="G207" s="16"/>
    </row>
    <row r="208" spans="7:7" x14ac:dyDescent="0.35">
      <c r="G208" s="16"/>
    </row>
    <row r="209" spans="6:7" x14ac:dyDescent="0.35">
      <c r="G209" s="16"/>
    </row>
    <row r="210" spans="6:7" x14ac:dyDescent="0.35">
      <c r="G210" s="16"/>
    </row>
    <row r="211" spans="6:7" x14ac:dyDescent="0.35">
      <c r="G211" s="16"/>
    </row>
    <row r="212" spans="6:7" x14ac:dyDescent="0.35">
      <c r="F212" s="16">
        <v>57</v>
      </c>
      <c r="G212" s="16"/>
    </row>
  </sheetData>
  <autoFilter ref="A2:S118" xr:uid="{8C9781C4-E49F-4C8B-A037-9D637DD40969}"/>
  <sortState xmlns:xlrd2="http://schemas.microsoft.com/office/spreadsheetml/2017/richdata2" ref="A3:Q111">
    <sortCondition ref="B3:B111"/>
    <sortCondition ref="C3:C111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DC6A5-A970-4BC3-8917-AA8F8FE55FB6}">
  <dimension ref="A1:C3"/>
  <sheetViews>
    <sheetView workbookViewId="0">
      <selection activeCell="C3" sqref="C3"/>
    </sheetView>
  </sheetViews>
  <sheetFormatPr defaultRowHeight="14.5" x14ac:dyDescent="0.35"/>
  <cols>
    <col min="1" max="1" width="13.453125" bestFit="1" customWidth="1"/>
  </cols>
  <sheetData>
    <row r="1" spans="1:3" x14ac:dyDescent="0.35">
      <c r="A1" t="s">
        <v>179</v>
      </c>
      <c r="B1" t="s">
        <v>610</v>
      </c>
      <c r="C1" t="s">
        <v>677</v>
      </c>
    </row>
    <row r="2" spans="1:3" x14ac:dyDescent="0.35">
      <c r="A2" t="s">
        <v>329</v>
      </c>
      <c r="B2">
        <v>15</v>
      </c>
      <c r="C2">
        <v>96</v>
      </c>
    </row>
    <row r="3" spans="1:3" x14ac:dyDescent="0.35">
      <c r="A3" t="s">
        <v>676</v>
      </c>
      <c r="B3">
        <v>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1FDB4-7326-461B-BEC0-F6B95E70A297}">
  <dimension ref="A3:F90"/>
  <sheetViews>
    <sheetView workbookViewId="0">
      <selection activeCell="F10" sqref="F10"/>
    </sheetView>
  </sheetViews>
  <sheetFormatPr defaultRowHeight="14.5" x14ac:dyDescent="0.35"/>
  <cols>
    <col min="1" max="1" width="19.36328125" bestFit="1" customWidth="1"/>
    <col min="2" max="2" width="16.1796875" bestFit="1" customWidth="1"/>
    <col min="3" max="3" width="7.1796875" bestFit="1" customWidth="1"/>
    <col min="4" max="4" width="8.81640625" bestFit="1" customWidth="1"/>
    <col min="5" max="5" width="14.26953125" bestFit="1" customWidth="1"/>
    <col min="6" max="6" width="10.7265625" bestFit="1" customWidth="1"/>
    <col min="7" max="7" width="10.36328125" bestFit="1" customWidth="1"/>
    <col min="8" max="8" width="8.54296875" bestFit="1" customWidth="1"/>
    <col min="9" max="9" width="11.26953125" bestFit="1" customWidth="1"/>
    <col min="10" max="10" width="10.453125" bestFit="1" customWidth="1"/>
  </cols>
  <sheetData>
    <row r="3" spans="1:6" x14ac:dyDescent="0.35">
      <c r="A3" s="1" t="s">
        <v>609</v>
      </c>
      <c r="B3" s="1" t="s">
        <v>463</v>
      </c>
    </row>
    <row r="4" spans="1:6" x14ac:dyDescent="0.35">
      <c r="B4" t="s">
        <v>198</v>
      </c>
      <c r="E4" t="s">
        <v>608</v>
      </c>
      <c r="F4" t="s">
        <v>462</v>
      </c>
    </row>
    <row r="5" spans="1:6" x14ac:dyDescent="0.35">
      <c r="A5" s="1" t="s">
        <v>461</v>
      </c>
      <c r="B5" t="s">
        <v>607</v>
      </c>
      <c r="C5" t="s">
        <v>530</v>
      </c>
      <c r="D5" t="s">
        <v>572</v>
      </c>
    </row>
    <row r="6" spans="1:6" x14ac:dyDescent="0.35">
      <c r="A6" s="2" t="s">
        <v>331</v>
      </c>
      <c r="B6" s="70">
        <v>15</v>
      </c>
      <c r="C6" s="70">
        <v>16</v>
      </c>
      <c r="D6" s="70"/>
      <c r="E6" s="70">
        <v>31</v>
      </c>
      <c r="F6" s="70">
        <v>31</v>
      </c>
    </row>
    <row r="7" spans="1:6" x14ac:dyDescent="0.35">
      <c r="A7" s="2" t="s">
        <v>450</v>
      </c>
      <c r="B7" s="70">
        <v>17</v>
      </c>
      <c r="C7" s="70">
        <v>14</v>
      </c>
      <c r="D7" s="70"/>
      <c r="E7" s="70">
        <v>31</v>
      </c>
      <c r="F7" s="70">
        <v>31</v>
      </c>
    </row>
    <row r="8" spans="1:6" x14ac:dyDescent="0.35">
      <c r="A8" s="2" t="s">
        <v>223</v>
      </c>
      <c r="B8" s="70">
        <v>8</v>
      </c>
      <c r="C8" s="70"/>
      <c r="D8" s="70"/>
      <c r="E8" s="70">
        <v>8</v>
      </c>
      <c r="F8" s="70">
        <v>8</v>
      </c>
    </row>
    <row r="9" spans="1:6" x14ac:dyDescent="0.35">
      <c r="A9" s="2" t="s">
        <v>557</v>
      </c>
      <c r="B9" s="70">
        <v>15</v>
      </c>
      <c r="C9" s="70">
        <v>17</v>
      </c>
      <c r="D9" s="70"/>
      <c r="E9" s="70">
        <v>32</v>
      </c>
      <c r="F9" s="70">
        <v>32</v>
      </c>
    </row>
    <row r="10" spans="1:6" x14ac:dyDescent="0.35">
      <c r="A10" s="2" t="s">
        <v>206</v>
      </c>
      <c r="B10" s="70">
        <v>45</v>
      </c>
      <c r="C10" s="70"/>
      <c r="D10" s="70"/>
      <c r="E10" s="70">
        <v>45</v>
      </c>
      <c r="F10" s="70">
        <v>45</v>
      </c>
    </row>
    <row r="11" spans="1:6" x14ac:dyDescent="0.35">
      <c r="A11" s="2" t="s">
        <v>230</v>
      </c>
      <c r="B11" s="70">
        <v>15</v>
      </c>
      <c r="C11" s="70">
        <v>10</v>
      </c>
      <c r="D11" s="70"/>
      <c r="E11" s="70">
        <v>25</v>
      </c>
      <c r="F11" s="70">
        <v>25</v>
      </c>
    </row>
    <row r="12" spans="1:6" x14ac:dyDescent="0.35">
      <c r="A12" s="2" t="s">
        <v>495</v>
      </c>
      <c r="B12" s="70">
        <v>1</v>
      </c>
      <c r="C12" s="70">
        <v>7</v>
      </c>
      <c r="D12" s="70"/>
      <c r="E12" s="70">
        <v>8</v>
      </c>
      <c r="F12" s="70">
        <v>8</v>
      </c>
    </row>
    <row r="13" spans="1:6" x14ac:dyDescent="0.35">
      <c r="A13" s="2" t="s">
        <v>232</v>
      </c>
      <c r="B13" s="70">
        <v>31</v>
      </c>
      <c r="C13" s="70"/>
      <c r="D13" s="70"/>
      <c r="E13" s="70">
        <v>31</v>
      </c>
      <c r="F13" s="70">
        <v>31</v>
      </c>
    </row>
    <row r="14" spans="1:6" x14ac:dyDescent="0.35">
      <c r="A14" s="2" t="s">
        <v>227</v>
      </c>
      <c r="B14" s="70">
        <v>18</v>
      </c>
      <c r="C14" s="70"/>
      <c r="D14" s="70"/>
      <c r="E14" s="70">
        <v>18</v>
      </c>
      <c r="F14" s="70">
        <v>18</v>
      </c>
    </row>
    <row r="15" spans="1:6" x14ac:dyDescent="0.35">
      <c r="A15" s="2" t="s">
        <v>220</v>
      </c>
      <c r="B15" s="70">
        <v>25</v>
      </c>
      <c r="C15" s="70"/>
      <c r="D15" s="70"/>
      <c r="E15" s="70">
        <v>25</v>
      </c>
      <c r="F15" s="70">
        <v>25</v>
      </c>
    </row>
    <row r="16" spans="1:6" x14ac:dyDescent="0.35">
      <c r="A16" s="2" t="s">
        <v>204</v>
      </c>
      <c r="B16" s="70">
        <v>15</v>
      </c>
      <c r="C16" s="70"/>
      <c r="D16" s="70"/>
      <c r="E16" s="70">
        <v>15</v>
      </c>
      <c r="F16" s="70">
        <v>15</v>
      </c>
    </row>
    <row r="17" spans="1:6" x14ac:dyDescent="0.35">
      <c r="A17" s="2" t="s">
        <v>222</v>
      </c>
      <c r="B17" s="70">
        <v>14</v>
      </c>
      <c r="C17" s="70">
        <v>1</v>
      </c>
      <c r="D17" s="70"/>
      <c r="E17" s="70">
        <v>15</v>
      </c>
      <c r="F17" s="70">
        <v>15</v>
      </c>
    </row>
    <row r="18" spans="1:6" x14ac:dyDescent="0.35">
      <c r="A18" s="2" t="s">
        <v>470</v>
      </c>
      <c r="B18" s="70">
        <v>16</v>
      </c>
      <c r="C18" s="70">
        <v>12</v>
      </c>
      <c r="D18" s="70"/>
      <c r="E18" s="70">
        <v>28</v>
      </c>
      <c r="F18" s="70">
        <v>28</v>
      </c>
    </row>
    <row r="19" spans="1:6" x14ac:dyDescent="0.35">
      <c r="A19" s="2" t="s">
        <v>199</v>
      </c>
      <c r="B19" s="70">
        <v>16</v>
      </c>
      <c r="C19" s="70"/>
      <c r="D19" s="70"/>
      <c r="E19" s="70">
        <v>16</v>
      </c>
      <c r="F19" s="70">
        <v>16</v>
      </c>
    </row>
    <row r="20" spans="1:6" x14ac:dyDescent="0.35">
      <c r="A20" s="2" t="s">
        <v>192</v>
      </c>
      <c r="B20" s="70">
        <v>1</v>
      </c>
      <c r="C20" s="70"/>
      <c r="D20" s="70"/>
      <c r="E20" s="70">
        <v>1</v>
      </c>
      <c r="F20" s="70">
        <v>1</v>
      </c>
    </row>
    <row r="21" spans="1:6" x14ac:dyDescent="0.35">
      <c r="A21" s="2" t="s">
        <v>209</v>
      </c>
      <c r="B21" s="70">
        <v>15</v>
      </c>
      <c r="C21" s="70"/>
      <c r="D21" s="70"/>
      <c r="E21" s="70">
        <v>15</v>
      </c>
      <c r="F21" s="70">
        <v>15</v>
      </c>
    </row>
    <row r="22" spans="1:6" x14ac:dyDescent="0.35">
      <c r="A22" s="2" t="s">
        <v>231</v>
      </c>
      <c r="B22" s="70">
        <v>9</v>
      </c>
      <c r="C22" s="70"/>
      <c r="D22" s="70"/>
      <c r="E22" s="70">
        <v>9</v>
      </c>
      <c r="F22" s="70">
        <v>9</v>
      </c>
    </row>
    <row r="23" spans="1:6" x14ac:dyDescent="0.35">
      <c r="A23" s="2" t="s">
        <v>201</v>
      </c>
      <c r="B23" s="70">
        <v>15</v>
      </c>
      <c r="C23" s="70"/>
      <c r="D23" s="70">
        <v>3</v>
      </c>
      <c r="E23" s="70">
        <v>18</v>
      </c>
      <c r="F23" s="70">
        <v>18</v>
      </c>
    </row>
    <row r="24" spans="1:6" x14ac:dyDescent="0.35">
      <c r="A24" s="2" t="s">
        <v>229</v>
      </c>
      <c r="B24" s="70">
        <v>16</v>
      </c>
      <c r="C24" s="70">
        <v>13</v>
      </c>
      <c r="D24" s="70"/>
      <c r="E24" s="70">
        <v>29</v>
      </c>
      <c r="F24" s="70">
        <v>29</v>
      </c>
    </row>
    <row r="25" spans="1:6" x14ac:dyDescent="0.35">
      <c r="A25" s="2" t="s">
        <v>506</v>
      </c>
      <c r="B25" s="70">
        <v>32</v>
      </c>
      <c r="C25" s="70"/>
      <c r="D25" s="70"/>
      <c r="E25" s="70">
        <v>32</v>
      </c>
      <c r="F25" s="70">
        <v>32</v>
      </c>
    </row>
    <row r="26" spans="1:6" x14ac:dyDescent="0.35">
      <c r="A26" s="2" t="s">
        <v>212</v>
      </c>
      <c r="B26" s="70">
        <v>16</v>
      </c>
      <c r="C26" s="70"/>
      <c r="D26" s="70"/>
      <c r="E26" s="70">
        <v>16</v>
      </c>
      <c r="F26" s="70">
        <v>16</v>
      </c>
    </row>
    <row r="27" spans="1:6" x14ac:dyDescent="0.35">
      <c r="A27" s="2" t="s">
        <v>203</v>
      </c>
      <c r="B27" s="70">
        <v>18</v>
      </c>
      <c r="C27" s="70">
        <v>4</v>
      </c>
      <c r="D27" s="70"/>
      <c r="E27" s="70">
        <v>22</v>
      </c>
      <c r="F27" s="70">
        <v>22</v>
      </c>
    </row>
    <row r="28" spans="1:6" x14ac:dyDescent="0.35">
      <c r="A28" s="2" t="s">
        <v>268</v>
      </c>
      <c r="B28" s="70">
        <v>16</v>
      </c>
      <c r="C28" s="70"/>
      <c r="D28" s="70"/>
      <c r="E28" s="70">
        <v>16</v>
      </c>
      <c r="F28" s="70">
        <v>16</v>
      </c>
    </row>
    <row r="29" spans="1:6" x14ac:dyDescent="0.35">
      <c r="A29" s="2" t="s">
        <v>207</v>
      </c>
      <c r="B29" s="70">
        <v>19</v>
      </c>
      <c r="C29" s="70">
        <v>8</v>
      </c>
      <c r="D29" s="70"/>
      <c r="E29" s="70">
        <v>27</v>
      </c>
      <c r="F29" s="70">
        <v>27</v>
      </c>
    </row>
    <row r="30" spans="1:6" x14ac:dyDescent="0.35">
      <c r="A30" s="2" t="s">
        <v>305</v>
      </c>
      <c r="B30" s="70">
        <v>15</v>
      </c>
      <c r="C30" s="70"/>
      <c r="D30" s="70"/>
      <c r="E30" s="70">
        <v>15</v>
      </c>
      <c r="F30" s="70">
        <v>15</v>
      </c>
    </row>
    <row r="31" spans="1:6" x14ac:dyDescent="0.35">
      <c r="A31" s="2" t="s">
        <v>300</v>
      </c>
      <c r="B31" s="70">
        <v>38</v>
      </c>
      <c r="C31" s="70"/>
      <c r="D31" s="70"/>
      <c r="E31" s="70">
        <v>38</v>
      </c>
      <c r="F31" s="70">
        <v>38</v>
      </c>
    </row>
    <row r="32" spans="1:6" x14ac:dyDescent="0.35">
      <c r="A32" s="2" t="s">
        <v>510</v>
      </c>
      <c r="B32" s="70">
        <v>16</v>
      </c>
      <c r="C32" s="70"/>
      <c r="D32" s="70"/>
      <c r="E32" s="70">
        <v>16</v>
      </c>
      <c r="F32" s="70">
        <v>16</v>
      </c>
    </row>
    <row r="33" spans="1:6" x14ac:dyDescent="0.35">
      <c r="A33" s="2" t="s">
        <v>226</v>
      </c>
      <c r="B33" s="70">
        <v>15</v>
      </c>
      <c r="C33" s="70"/>
      <c r="D33" s="70"/>
      <c r="E33" s="70">
        <v>15</v>
      </c>
      <c r="F33" s="70">
        <v>15</v>
      </c>
    </row>
    <row r="34" spans="1:6" x14ac:dyDescent="0.35">
      <c r="A34" s="2" t="s">
        <v>213</v>
      </c>
      <c r="B34" s="70">
        <v>24</v>
      </c>
      <c r="C34" s="70"/>
      <c r="D34" s="70"/>
      <c r="E34" s="70">
        <v>24</v>
      </c>
      <c r="F34" s="70">
        <v>24</v>
      </c>
    </row>
    <row r="35" spans="1:6" x14ac:dyDescent="0.35">
      <c r="A35" s="2" t="s">
        <v>243</v>
      </c>
      <c r="B35" s="70">
        <v>11</v>
      </c>
      <c r="C35" s="70"/>
      <c r="D35" s="70"/>
      <c r="E35" s="70">
        <v>11</v>
      </c>
      <c r="F35" s="70">
        <v>11</v>
      </c>
    </row>
    <row r="36" spans="1:6" x14ac:dyDescent="0.35">
      <c r="A36" s="2" t="s">
        <v>185</v>
      </c>
      <c r="B36" s="70">
        <v>11</v>
      </c>
      <c r="C36" s="70"/>
      <c r="D36" s="70"/>
      <c r="E36" s="70">
        <v>11</v>
      </c>
      <c r="F36" s="70">
        <v>11</v>
      </c>
    </row>
    <row r="37" spans="1:6" x14ac:dyDescent="0.35">
      <c r="A37" s="2" t="s">
        <v>383</v>
      </c>
      <c r="B37" s="70">
        <v>15</v>
      </c>
      <c r="C37" s="70"/>
      <c r="D37" s="70"/>
      <c r="E37" s="70">
        <v>15</v>
      </c>
      <c r="F37" s="70">
        <v>15</v>
      </c>
    </row>
    <row r="38" spans="1:6" x14ac:dyDescent="0.35">
      <c r="A38" s="2" t="s">
        <v>202</v>
      </c>
      <c r="B38" s="70">
        <v>15</v>
      </c>
      <c r="C38" s="70"/>
      <c r="D38" s="70"/>
      <c r="E38" s="70">
        <v>15</v>
      </c>
      <c r="F38" s="70">
        <v>15</v>
      </c>
    </row>
    <row r="39" spans="1:6" x14ac:dyDescent="0.35">
      <c r="A39" s="2" t="s">
        <v>228</v>
      </c>
      <c r="B39" s="70">
        <v>9</v>
      </c>
      <c r="C39" s="70"/>
      <c r="D39" s="70"/>
      <c r="E39" s="70">
        <v>9</v>
      </c>
      <c r="F39" s="70">
        <v>9</v>
      </c>
    </row>
    <row r="40" spans="1:6" x14ac:dyDescent="0.35">
      <c r="A40" s="2" t="s">
        <v>602</v>
      </c>
      <c r="B40" s="70"/>
      <c r="C40" s="70">
        <v>4</v>
      </c>
      <c r="D40" s="70"/>
      <c r="E40" s="70">
        <v>4</v>
      </c>
      <c r="F40" s="70">
        <v>4</v>
      </c>
    </row>
    <row r="41" spans="1:6" x14ac:dyDescent="0.35">
      <c r="A41" s="2" t="s">
        <v>208</v>
      </c>
      <c r="B41" s="70">
        <v>14</v>
      </c>
      <c r="C41" s="70">
        <v>3</v>
      </c>
      <c r="D41" s="70"/>
      <c r="E41" s="70">
        <v>17</v>
      </c>
      <c r="F41" s="70">
        <v>17</v>
      </c>
    </row>
    <row r="42" spans="1:6" x14ac:dyDescent="0.35">
      <c r="A42" s="2" t="s">
        <v>215</v>
      </c>
      <c r="B42" s="70">
        <v>32</v>
      </c>
      <c r="C42" s="70">
        <v>13</v>
      </c>
      <c r="D42" s="70"/>
      <c r="E42" s="70">
        <v>45</v>
      </c>
      <c r="F42" s="70">
        <v>45</v>
      </c>
    </row>
    <row r="43" spans="1:6" x14ac:dyDescent="0.35">
      <c r="A43" s="2" t="s">
        <v>241</v>
      </c>
      <c r="B43" s="70">
        <v>2</v>
      </c>
      <c r="C43" s="70"/>
      <c r="D43" s="70"/>
      <c r="E43" s="70">
        <v>2</v>
      </c>
      <c r="F43" s="70">
        <v>2</v>
      </c>
    </row>
    <row r="44" spans="1:6" x14ac:dyDescent="0.35">
      <c r="A44" s="2" t="s">
        <v>214</v>
      </c>
      <c r="B44" s="70">
        <v>18</v>
      </c>
      <c r="C44" s="70"/>
      <c r="D44" s="70"/>
      <c r="E44" s="70">
        <v>18</v>
      </c>
      <c r="F44" s="70">
        <v>18</v>
      </c>
    </row>
    <row r="45" spans="1:6" x14ac:dyDescent="0.35">
      <c r="A45" s="2" t="s">
        <v>249</v>
      </c>
      <c r="B45" s="70">
        <v>61</v>
      </c>
      <c r="C45" s="70">
        <v>17</v>
      </c>
      <c r="D45" s="70"/>
      <c r="E45" s="70">
        <v>78</v>
      </c>
      <c r="F45" s="70">
        <v>78</v>
      </c>
    </row>
    <row r="46" spans="1:6" x14ac:dyDescent="0.35">
      <c r="A46" s="2" t="s">
        <v>200</v>
      </c>
      <c r="B46" s="70">
        <v>15</v>
      </c>
      <c r="C46" s="70"/>
      <c r="D46" s="70"/>
      <c r="E46" s="70">
        <v>15</v>
      </c>
      <c r="F46" s="70">
        <v>15</v>
      </c>
    </row>
    <row r="47" spans="1:6" x14ac:dyDescent="0.35">
      <c r="A47" s="2" t="s">
        <v>261</v>
      </c>
      <c r="B47" s="70">
        <v>18</v>
      </c>
      <c r="C47" s="70">
        <v>6</v>
      </c>
      <c r="D47" s="70"/>
      <c r="E47" s="70">
        <v>24</v>
      </c>
      <c r="F47" s="70">
        <v>24</v>
      </c>
    </row>
    <row r="48" spans="1:6" x14ac:dyDescent="0.35">
      <c r="A48" s="2" t="s">
        <v>211</v>
      </c>
      <c r="B48" s="70">
        <v>20</v>
      </c>
      <c r="C48" s="70"/>
      <c r="D48" s="70"/>
      <c r="E48" s="70">
        <v>20</v>
      </c>
      <c r="F48" s="70">
        <v>20</v>
      </c>
    </row>
    <row r="49" spans="1:6" x14ac:dyDescent="0.35">
      <c r="A49" s="2" t="s">
        <v>225</v>
      </c>
      <c r="B49" s="70">
        <v>3</v>
      </c>
      <c r="C49" s="70"/>
      <c r="D49" s="70"/>
      <c r="E49" s="70">
        <v>3</v>
      </c>
      <c r="F49" s="70">
        <v>3</v>
      </c>
    </row>
    <row r="50" spans="1:6" x14ac:dyDescent="0.35">
      <c r="A50" s="2" t="s">
        <v>237</v>
      </c>
      <c r="B50" s="70">
        <v>15</v>
      </c>
      <c r="C50" s="70"/>
      <c r="D50" s="70"/>
      <c r="E50" s="70">
        <v>15</v>
      </c>
      <c r="F50" s="70">
        <v>15</v>
      </c>
    </row>
    <row r="51" spans="1:6" x14ac:dyDescent="0.35">
      <c r="A51" s="2" t="s">
        <v>218</v>
      </c>
      <c r="B51" s="70">
        <v>7</v>
      </c>
      <c r="C51" s="70"/>
      <c r="D51" s="70"/>
      <c r="E51" s="70">
        <v>7</v>
      </c>
      <c r="F51" s="70">
        <v>7</v>
      </c>
    </row>
    <row r="52" spans="1:6" x14ac:dyDescent="0.35">
      <c r="A52" s="2" t="s">
        <v>217</v>
      </c>
      <c r="B52" s="70">
        <v>37</v>
      </c>
      <c r="C52" s="70">
        <v>23</v>
      </c>
      <c r="D52" s="70"/>
      <c r="E52" s="70">
        <v>60</v>
      </c>
      <c r="F52" s="70">
        <v>60</v>
      </c>
    </row>
    <row r="53" spans="1:6" x14ac:dyDescent="0.35">
      <c r="A53" s="2" t="s">
        <v>270</v>
      </c>
      <c r="B53" s="70">
        <v>12</v>
      </c>
      <c r="C53" s="70"/>
      <c r="D53" s="70"/>
      <c r="E53" s="70">
        <v>12</v>
      </c>
      <c r="F53" s="70">
        <v>12</v>
      </c>
    </row>
    <row r="54" spans="1:6" x14ac:dyDescent="0.35">
      <c r="A54" s="2" t="s">
        <v>367</v>
      </c>
      <c r="B54" s="70">
        <v>15</v>
      </c>
      <c r="C54" s="70"/>
      <c r="D54" s="70"/>
      <c r="E54" s="70">
        <v>15</v>
      </c>
      <c r="F54" s="70">
        <v>15</v>
      </c>
    </row>
    <row r="55" spans="1:6" x14ac:dyDescent="0.35">
      <c r="A55" s="2" t="s">
        <v>291</v>
      </c>
      <c r="B55" s="70">
        <v>55</v>
      </c>
      <c r="C55" s="70">
        <v>16</v>
      </c>
      <c r="D55" s="70"/>
      <c r="E55" s="70">
        <v>71</v>
      </c>
      <c r="F55" s="70">
        <v>71</v>
      </c>
    </row>
    <row r="56" spans="1:6" x14ac:dyDescent="0.35">
      <c r="A56" s="2" t="s">
        <v>224</v>
      </c>
      <c r="B56" s="70">
        <v>33</v>
      </c>
      <c r="C56" s="70">
        <v>14</v>
      </c>
      <c r="D56" s="70"/>
      <c r="E56" s="70">
        <v>47</v>
      </c>
      <c r="F56" s="70">
        <v>47</v>
      </c>
    </row>
    <row r="57" spans="1:6" x14ac:dyDescent="0.35">
      <c r="A57" s="2" t="s">
        <v>377</v>
      </c>
      <c r="B57" s="70">
        <v>17</v>
      </c>
      <c r="C57" s="70"/>
      <c r="D57" s="70"/>
      <c r="E57" s="70">
        <v>17</v>
      </c>
      <c r="F57" s="70">
        <v>17</v>
      </c>
    </row>
    <row r="58" spans="1:6" x14ac:dyDescent="0.35">
      <c r="A58" s="2" t="s">
        <v>205</v>
      </c>
      <c r="B58" s="70">
        <v>10</v>
      </c>
      <c r="C58" s="70"/>
      <c r="D58" s="70"/>
      <c r="E58" s="70">
        <v>10</v>
      </c>
      <c r="F58" s="70">
        <v>10</v>
      </c>
    </row>
    <row r="59" spans="1:6" x14ac:dyDescent="0.35">
      <c r="A59" s="2" t="s">
        <v>296</v>
      </c>
      <c r="B59" s="70">
        <v>7</v>
      </c>
      <c r="C59" s="70"/>
      <c r="D59" s="70"/>
      <c r="E59" s="70">
        <v>7</v>
      </c>
      <c r="F59" s="70">
        <v>7</v>
      </c>
    </row>
    <row r="60" spans="1:6" x14ac:dyDescent="0.35">
      <c r="A60" s="2" t="s">
        <v>474</v>
      </c>
      <c r="B60" s="70">
        <v>4</v>
      </c>
      <c r="C60" s="70"/>
      <c r="D60" s="70"/>
      <c r="E60" s="70">
        <v>4</v>
      </c>
      <c r="F60" s="70">
        <v>4</v>
      </c>
    </row>
    <row r="61" spans="1:6" x14ac:dyDescent="0.35">
      <c r="A61" s="2" t="s">
        <v>272</v>
      </c>
      <c r="B61" s="70">
        <v>18</v>
      </c>
      <c r="C61" s="70"/>
      <c r="D61" s="70"/>
      <c r="E61" s="70">
        <v>18</v>
      </c>
      <c r="F61" s="70">
        <v>18</v>
      </c>
    </row>
    <row r="62" spans="1:6" x14ac:dyDescent="0.35">
      <c r="A62" s="2" t="s">
        <v>233</v>
      </c>
      <c r="B62" s="70">
        <v>23</v>
      </c>
      <c r="C62" s="70"/>
      <c r="D62" s="70"/>
      <c r="E62" s="70">
        <v>23</v>
      </c>
      <c r="F62" s="70">
        <v>23</v>
      </c>
    </row>
    <row r="63" spans="1:6" x14ac:dyDescent="0.35">
      <c r="A63" s="2" t="s">
        <v>221</v>
      </c>
      <c r="B63" s="70">
        <v>23</v>
      </c>
      <c r="C63" s="70"/>
      <c r="D63" s="70"/>
      <c r="E63" s="70">
        <v>23</v>
      </c>
      <c r="F63" s="70">
        <v>23</v>
      </c>
    </row>
    <row r="64" spans="1:6" x14ac:dyDescent="0.35">
      <c r="A64" s="2" t="s">
        <v>256</v>
      </c>
      <c r="B64" s="70">
        <v>33</v>
      </c>
      <c r="C64" s="70"/>
      <c r="D64" s="70"/>
      <c r="E64" s="70">
        <v>33</v>
      </c>
      <c r="F64" s="70">
        <v>33</v>
      </c>
    </row>
    <row r="65" spans="1:6" x14ac:dyDescent="0.35">
      <c r="A65" s="2" t="s">
        <v>216</v>
      </c>
      <c r="B65" s="70">
        <v>8</v>
      </c>
      <c r="C65" s="70">
        <v>7</v>
      </c>
      <c r="D65" s="70"/>
      <c r="E65" s="70">
        <v>15</v>
      </c>
      <c r="F65" s="70">
        <v>15</v>
      </c>
    </row>
    <row r="66" spans="1:6" x14ac:dyDescent="0.35">
      <c r="A66" s="2" t="s">
        <v>479</v>
      </c>
      <c r="B66" s="70">
        <v>9</v>
      </c>
      <c r="C66" s="70"/>
      <c r="D66" s="70"/>
      <c r="E66" s="70">
        <v>9</v>
      </c>
      <c r="F66" s="70">
        <v>9</v>
      </c>
    </row>
    <row r="67" spans="1:6" x14ac:dyDescent="0.35">
      <c r="A67" s="2" t="s">
        <v>485</v>
      </c>
      <c r="B67" s="70">
        <v>19</v>
      </c>
      <c r="C67" s="70"/>
      <c r="D67" s="70"/>
      <c r="E67" s="70">
        <v>19</v>
      </c>
      <c r="F67" s="70">
        <v>19</v>
      </c>
    </row>
    <row r="68" spans="1:6" x14ac:dyDescent="0.35">
      <c r="A68" s="2" t="s">
        <v>493</v>
      </c>
      <c r="B68" s="70">
        <v>16</v>
      </c>
      <c r="C68" s="70"/>
      <c r="D68" s="70"/>
      <c r="E68" s="70">
        <v>16</v>
      </c>
      <c r="F68" s="70">
        <v>16</v>
      </c>
    </row>
    <row r="69" spans="1:6" x14ac:dyDescent="0.35">
      <c r="A69" s="2" t="s">
        <v>500</v>
      </c>
      <c r="B69" s="70">
        <v>15</v>
      </c>
      <c r="C69" s="70"/>
      <c r="D69" s="70"/>
      <c r="E69" s="70">
        <v>15</v>
      </c>
      <c r="F69" s="70">
        <v>15</v>
      </c>
    </row>
    <row r="70" spans="1:6" x14ac:dyDescent="0.35">
      <c r="A70" s="2" t="s">
        <v>507</v>
      </c>
      <c r="B70" s="70">
        <v>11</v>
      </c>
      <c r="C70" s="70"/>
      <c r="D70" s="70">
        <v>1</v>
      </c>
      <c r="E70" s="70">
        <v>12</v>
      </c>
      <c r="F70" s="70">
        <v>12</v>
      </c>
    </row>
    <row r="71" spans="1:6" x14ac:dyDescent="0.35">
      <c r="A71" s="2" t="s">
        <v>505</v>
      </c>
      <c r="B71" s="70">
        <v>4</v>
      </c>
      <c r="C71" s="70"/>
      <c r="D71" s="70">
        <v>1</v>
      </c>
      <c r="E71" s="70">
        <v>5</v>
      </c>
      <c r="F71" s="70">
        <v>5</v>
      </c>
    </row>
    <row r="72" spans="1:6" x14ac:dyDescent="0.35">
      <c r="A72" s="2" t="s">
        <v>489</v>
      </c>
      <c r="B72" s="70">
        <v>3</v>
      </c>
      <c r="C72" s="70"/>
      <c r="D72" s="70"/>
      <c r="E72" s="70">
        <v>3</v>
      </c>
      <c r="F72" s="70">
        <v>3</v>
      </c>
    </row>
    <row r="73" spans="1:6" x14ac:dyDescent="0.35">
      <c r="A73" s="2" t="s">
        <v>504</v>
      </c>
      <c r="B73" s="70">
        <v>6</v>
      </c>
      <c r="C73" s="70"/>
      <c r="D73" s="70"/>
      <c r="E73" s="70">
        <v>6</v>
      </c>
      <c r="F73" s="70">
        <v>6</v>
      </c>
    </row>
    <row r="74" spans="1:6" x14ac:dyDescent="0.35">
      <c r="A74" s="2" t="s">
        <v>494</v>
      </c>
      <c r="B74" s="70">
        <v>25</v>
      </c>
      <c r="C74" s="70"/>
      <c r="D74" s="70"/>
      <c r="E74" s="70">
        <v>25</v>
      </c>
      <c r="F74" s="70">
        <v>25</v>
      </c>
    </row>
    <row r="75" spans="1:6" x14ac:dyDescent="0.35">
      <c r="A75" s="2" t="s">
        <v>710</v>
      </c>
      <c r="B75" s="70"/>
      <c r="C75" s="70">
        <v>5</v>
      </c>
      <c r="D75" s="70"/>
      <c r="E75" s="70">
        <v>5</v>
      </c>
      <c r="F75" s="70">
        <v>5</v>
      </c>
    </row>
    <row r="76" spans="1:6" x14ac:dyDescent="0.35">
      <c r="A76" s="2" t="s">
        <v>708</v>
      </c>
      <c r="B76" s="70">
        <v>9</v>
      </c>
      <c r="C76" s="70"/>
      <c r="D76" s="70"/>
      <c r="E76" s="70">
        <v>9</v>
      </c>
      <c r="F76" s="70">
        <v>9</v>
      </c>
    </row>
    <row r="77" spans="1:6" x14ac:dyDescent="0.35">
      <c r="A77" s="2" t="s">
        <v>723</v>
      </c>
      <c r="B77" s="70">
        <v>15</v>
      </c>
      <c r="C77" s="70"/>
      <c r="D77" s="70"/>
      <c r="E77" s="70">
        <v>15</v>
      </c>
      <c r="F77" s="70">
        <v>15</v>
      </c>
    </row>
    <row r="78" spans="1:6" x14ac:dyDescent="0.35">
      <c r="A78" s="2" t="s">
        <v>476</v>
      </c>
      <c r="B78" s="70">
        <v>16</v>
      </c>
      <c r="C78" s="70"/>
      <c r="D78" s="70"/>
      <c r="E78" s="70">
        <v>16</v>
      </c>
      <c r="F78" s="70">
        <v>16</v>
      </c>
    </row>
    <row r="79" spans="1:6" x14ac:dyDescent="0.35">
      <c r="A79" s="2" t="s">
        <v>194</v>
      </c>
      <c r="B79" s="70">
        <v>6</v>
      </c>
      <c r="C79" s="70"/>
      <c r="D79" s="70"/>
      <c r="E79" s="70">
        <v>6</v>
      </c>
      <c r="F79" s="70">
        <v>6</v>
      </c>
    </row>
    <row r="80" spans="1:6" x14ac:dyDescent="0.35">
      <c r="A80" s="2" t="s">
        <v>480</v>
      </c>
      <c r="B80" s="70">
        <v>9</v>
      </c>
      <c r="C80" s="70"/>
      <c r="D80" s="70"/>
      <c r="E80" s="70">
        <v>9</v>
      </c>
      <c r="F80" s="70">
        <v>9</v>
      </c>
    </row>
    <row r="81" spans="1:6" x14ac:dyDescent="0.35">
      <c r="A81" s="2" t="s">
        <v>481</v>
      </c>
      <c r="B81" s="70">
        <v>21</v>
      </c>
      <c r="C81" s="70"/>
      <c r="D81" s="70"/>
      <c r="E81" s="70">
        <v>21</v>
      </c>
      <c r="F81" s="70">
        <v>21</v>
      </c>
    </row>
    <row r="82" spans="1:6" x14ac:dyDescent="0.35">
      <c r="A82" s="2" t="s">
        <v>483</v>
      </c>
      <c r="B82" s="70">
        <v>15</v>
      </c>
      <c r="C82" s="70"/>
      <c r="D82" s="70"/>
      <c r="E82" s="70">
        <v>15</v>
      </c>
      <c r="F82" s="70">
        <v>15</v>
      </c>
    </row>
    <row r="83" spans="1:6" x14ac:dyDescent="0.35">
      <c r="A83" s="2" t="s">
        <v>737</v>
      </c>
      <c r="B83" s="70">
        <v>1</v>
      </c>
      <c r="C83" s="70"/>
      <c r="D83" s="70"/>
      <c r="E83" s="70">
        <v>1</v>
      </c>
      <c r="F83" s="70">
        <v>1</v>
      </c>
    </row>
    <row r="84" spans="1:6" x14ac:dyDescent="0.35">
      <c r="A84" s="2" t="s">
        <v>472</v>
      </c>
      <c r="B84" s="70">
        <v>15</v>
      </c>
      <c r="C84" s="70"/>
      <c r="D84" s="70"/>
      <c r="E84" s="70">
        <v>15</v>
      </c>
      <c r="F84" s="70">
        <v>15</v>
      </c>
    </row>
    <row r="85" spans="1:6" x14ac:dyDescent="0.35">
      <c r="A85" s="2" t="s">
        <v>744</v>
      </c>
      <c r="B85" s="70">
        <v>1</v>
      </c>
      <c r="C85" s="70"/>
      <c r="D85" s="70"/>
      <c r="E85" s="70">
        <v>1</v>
      </c>
      <c r="F85" s="70">
        <v>1</v>
      </c>
    </row>
    <row r="86" spans="1:6" x14ac:dyDescent="0.35">
      <c r="A86" s="2" t="s">
        <v>502</v>
      </c>
      <c r="B86" s="70">
        <v>2</v>
      </c>
      <c r="C86" s="70"/>
      <c r="D86" s="70"/>
      <c r="E86" s="70">
        <v>2</v>
      </c>
      <c r="F86" s="70">
        <v>2</v>
      </c>
    </row>
    <row r="87" spans="1:6" x14ac:dyDescent="0.35">
      <c r="A87" s="2" t="s">
        <v>680</v>
      </c>
      <c r="B87" s="70">
        <v>15</v>
      </c>
      <c r="C87" s="70"/>
      <c r="D87" s="70"/>
      <c r="E87" s="70">
        <v>15</v>
      </c>
      <c r="F87" s="70">
        <v>15</v>
      </c>
    </row>
    <row r="88" spans="1:6" x14ac:dyDescent="0.35">
      <c r="A88" s="2" t="s">
        <v>195</v>
      </c>
      <c r="B88" s="70">
        <v>15</v>
      </c>
      <c r="C88" s="70"/>
      <c r="D88" s="70"/>
      <c r="E88" s="70">
        <v>15</v>
      </c>
      <c r="F88" s="70">
        <v>15</v>
      </c>
    </row>
    <row r="89" spans="1:6" x14ac:dyDescent="0.35">
      <c r="A89" s="2" t="s">
        <v>754</v>
      </c>
      <c r="B89" s="70">
        <v>6</v>
      </c>
      <c r="C89" s="70"/>
      <c r="D89" s="70"/>
      <c r="E89" s="70">
        <v>6</v>
      </c>
      <c r="F89" s="70">
        <v>6</v>
      </c>
    </row>
    <row r="90" spans="1:6" x14ac:dyDescent="0.35">
      <c r="A90" s="2" t="s">
        <v>462</v>
      </c>
      <c r="B90" s="70">
        <v>1331</v>
      </c>
      <c r="C90" s="70">
        <v>210</v>
      </c>
      <c r="D90" s="70">
        <v>5</v>
      </c>
      <c r="E90" s="70">
        <v>1546</v>
      </c>
      <c r="F90" s="70">
        <v>1546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D1029-35B3-4DF9-81DC-39F5B2B24607}">
  <dimension ref="A1:J576"/>
  <sheetViews>
    <sheetView tabSelected="1" workbookViewId="0">
      <pane xSplit="2" ySplit="1" topLeftCell="C338" activePane="bottomRight" state="frozen"/>
      <selection pane="topRight" activeCell="C1" sqref="C1"/>
      <selection pane="bottomLeft" activeCell="A2" sqref="A2"/>
      <selection pane="bottomRight" activeCell="C373" sqref="C373"/>
    </sheetView>
  </sheetViews>
  <sheetFormatPr defaultColWidth="8.7265625" defaultRowHeight="14.5" x14ac:dyDescent="0.35"/>
  <cols>
    <col min="1" max="1" width="12.26953125" style="32" bestFit="1" customWidth="1"/>
    <col min="2" max="2" width="20.453125" style="16" bestFit="1" customWidth="1"/>
    <col min="3" max="3" width="19.7265625" style="16" customWidth="1"/>
    <col min="4" max="4" width="11.453125" style="16" bestFit="1" customWidth="1"/>
    <col min="5" max="5" width="10.54296875" style="16" bestFit="1" customWidth="1"/>
    <col min="6" max="6" width="11" style="28" bestFit="1" customWidth="1"/>
    <col min="7" max="7" width="25.54296875" style="16" bestFit="1" customWidth="1"/>
    <col min="8" max="8" width="34.1796875" style="16" bestFit="1" customWidth="1"/>
    <col min="9" max="16384" width="8.7265625" style="16"/>
  </cols>
  <sheetData>
    <row r="1" spans="1:9" x14ac:dyDescent="0.35">
      <c r="A1" s="31" t="s">
        <v>197</v>
      </c>
      <c r="B1" s="22" t="s">
        <v>179</v>
      </c>
      <c r="C1" s="22" t="s">
        <v>181</v>
      </c>
      <c r="D1" s="22" t="s">
        <v>182</v>
      </c>
      <c r="E1" s="22" t="s">
        <v>183</v>
      </c>
      <c r="F1" s="57" t="s">
        <v>184</v>
      </c>
      <c r="G1" s="22" t="s">
        <v>550</v>
      </c>
      <c r="H1" s="22" t="s">
        <v>551</v>
      </c>
      <c r="I1" s="22" t="s">
        <v>606</v>
      </c>
    </row>
    <row r="2" spans="1:9" x14ac:dyDescent="0.35">
      <c r="A2" s="32">
        <v>45846</v>
      </c>
      <c r="B2" s="16" t="s">
        <v>331</v>
      </c>
      <c r="C2" s="16" t="s">
        <v>187</v>
      </c>
      <c r="D2" s="16">
        <v>1</v>
      </c>
      <c r="E2" s="16" t="s">
        <v>234</v>
      </c>
      <c r="F2" s="28">
        <v>20</v>
      </c>
      <c r="G2" s="16" t="s">
        <v>408</v>
      </c>
      <c r="I2" s="16" t="s">
        <v>607</v>
      </c>
    </row>
    <row r="3" spans="1:9" x14ac:dyDescent="0.35">
      <c r="A3" s="32">
        <v>45846</v>
      </c>
      <c r="B3" s="16" t="s">
        <v>450</v>
      </c>
      <c r="C3" s="16" t="s">
        <v>198</v>
      </c>
      <c r="D3" s="16">
        <v>1</v>
      </c>
      <c r="E3" s="16" t="s">
        <v>234</v>
      </c>
      <c r="F3" s="28">
        <v>20</v>
      </c>
      <c r="G3" s="16" t="s">
        <v>451</v>
      </c>
      <c r="H3" s="16" t="s">
        <v>236</v>
      </c>
      <c r="I3" s="16" t="s">
        <v>607</v>
      </c>
    </row>
    <row r="4" spans="1:9" x14ac:dyDescent="0.35">
      <c r="A4" s="32">
        <v>45846</v>
      </c>
      <c r="B4" s="16" t="s">
        <v>223</v>
      </c>
      <c r="C4" s="16" t="s">
        <v>198</v>
      </c>
      <c r="D4" s="16">
        <v>1</v>
      </c>
      <c r="E4" s="16" t="s">
        <v>234</v>
      </c>
      <c r="F4" s="28">
        <v>20</v>
      </c>
      <c r="G4" s="16" t="s">
        <v>432</v>
      </c>
      <c r="I4" s="16" t="s">
        <v>607</v>
      </c>
    </row>
    <row r="5" spans="1:9" x14ac:dyDescent="0.35">
      <c r="A5" s="32">
        <v>45846</v>
      </c>
      <c r="B5" s="16" t="s">
        <v>206</v>
      </c>
      <c r="C5" s="16" t="s">
        <v>198</v>
      </c>
      <c r="D5" s="16">
        <v>1</v>
      </c>
      <c r="E5" s="16" t="s">
        <v>234</v>
      </c>
      <c r="F5" s="28">
        <v>20</v>
      </c>
      <c r="G5" s="16" t="s">
        <v>457</v>
      </c>
      <c r="H5" s="16" t="s">
        <v>236</v>
      </c>
      <c r="I5" s="16" t="s">
        <v>607</v>
      </c>
    </row>
    <row r="6" spans="1:9" x14ac:dyDescent="0.35">
      <c r="A6" s="32">
        <v>45846</v>
      </c>
      <c r="B6" s="16" t="s">
        <v>206</v>
      </c>
      <c r="C6" s="16" t="s">
        <v>198</v>
      </c>
      <c r="D6" s="16">
        <v>1</v>
      </c>
      <c r="E6" s="16" t="s">
        <v>234</v>
      </c>
      <c r="F6" s="28">
        <v>20</v>
      </c>
      <c r="G6" s="16" t="s">
        <v>396</v>
      </c>
      <c r="H6" s="16" t="s">
        <v>236</v>
      </c>
      <c r="I6" s="16" t="s">
        <v>607</v>
      </c>
    </row>
    <row r="7" spans="1:9" x14ac:dyDescent="0.35">
      <c r="A7" s="32">
        <v>45846</v>
      </c>
      <c r="B7" s="16" t="s">
        <v>230</v>
      </c>
      <c r="C7" s="16" t="s">
        <v>198</v>
      </c>
      <c r="D7" s="16">
        <v>1</v>
      </c>
      <c r="E7" s="16" t="s">
        <v>234</v>
      </c>
      <c r="F7" s="28">
        <v>20</v>
      </c>
      <c r="G7" s="16" t="s">
        <v>355</v>
      </c>
      <c r="H7" s="16" t="s">
        <v>236</v>
      </c>
      <c r="I7" s="16" t="s">
        <v>607</v>
      </c>
    </row>
    <row r="8" spans="1:9" x14ac:dyDescent="0.35">
      <c r="A8" s="32">
        <v>45846</v>
      </c>
      <c r="B8" s="16" t="s">
        <v>232</v>
      </c>
      <c r="C8" s="16" t="s">
        <v>198</v>
      </c>
      <c r="D8" s="16">
        <v>1</v>
      </c>
      <c r="E8" s="16" t="s">
        <v>234</v>
      </c>
      <c r="F8" s="28">
        <v>20</v>
      </c>
      <c r="G8" s="16" t="s">
        <v>439</v>
      </c>
      <c r="H8" s="16" t="s">
        <v>236</v>
      </c>
      <c r="I8" s="16" t="s">
        <v>607</v>
      </c>
    </row>
    <row r="9" spans="1:9" x14ac:dyDescent="0.35">
      <c r="A9" s="32">
        <v>45846</v>
      </c>
      <c r="B9" s="16" t="s">
        <v>232</v>
      </c>
      <c r="C9" s="16" t="s">
        <v>187</v>
      </c>
      <c r="D9" s="16">
        <v>1</v>
      </c>
      <c r="E9" s="16" t="s">
        <v>234</v>
      </c>
      <c r="F9" s="28">
        <v>10</v>
      </c>
      <c r="G9" s="16" t="s">
        <v>389</v>
      </c>
      <c r="I9" s="16" t="s">
        <v>607</v>
      </c>
    </row>
    <row r="10" spans="1:9" x14ac:dyDescent="0.35">
      <c r="A10" s="32">
        <v>45846</v>
      </c>
      <c r="B10" s="16" t="s">
        <v>227</v>
      </c>
      <c r="C10" s="16" t="s">
        <v>198</v>
      </c>
      <c r="D10" s="16">
        <v>1</v>
      </c>
      <c r="E10" s="16" t="s">
        <v>234</v>
      </c>
      <c r="F10" s="28">
        <v>20</v>
      </c>
      <c r="G10" s="16" t="s">
        <v>423</v>
      </c>
      <c r="H10" s="16" t="s">
        <v>236</v>
      </c>
      <c r="I10" s="16" t="s">
        <v>607</v>
      </c>
    </row>
    <row r="11" spans="1:9" x14ac:dyDescent="0.35">
      <c r="A11" s="32">
        <v>45846</v>
      </c>
      <c r="B11" s="16" t="s">
        <v>227</v>
      </c>
      <c r="C11" s="16" t="s">
        <v>198</v>
      </c>
      <c r="D11" s="16">
        <v>1</v>
      </c>
      <c r="E11" s="16" t="s">
        <v>234</v>
      </c>
      <c r="F11" s="28">
        <v>20</v>
      </c>
      <c r="G11" s="16" t="s">
        <v>443</v>
      </c>
      <c r="H11" s="16" t="s">
        <v>236</v>
      </c>
      <c r="I11" s="16" t="s">
        <v>607</v>
      </c>
    </row>
    <row r="12" spans="1:9" x14ac:dyDescent="0.35">
      <c r="A12" s="32">
        <v>45846</v>
      </c>
      <c r="B12" s="16" t="s">
        <v>220</v>
      </c>
      <c r="C12" s="16" t="s">
        <v>198</v>
      </c>
      <c r="D12" s="16">
        <v>1</v>
      </c>
      <c r="E12" s="16" t="s">
        <v>234</v>
      </c>
      <c r="F12" s="28">
        <v>20</v>
      </c>
      <c r="G12" s="16" t="s">
        <v>243</v>
      </c>
      <c r="H12" s="16" t="s">
        <v>236</v>
      </c>
      <c r="I12" s="16" t="s">
        <v>607</v>
      </c>
    </row>
    <row r="13" spans="1:9" x14ac:dyDescent="0.35">
      <c r="A13" s="32">
        <v>45846</v>
      </c>
      <c r="B13" s="16" t="s">
        <v>220</v>
      </c>
      <c r="C13" s="16" t="s">
        <v>198</v>
      </c>
      <c r="D13" s="16">
        <v>1</v>
      </c>
      <c r="E13" s="16" t="s">
        <v>234</v>
      </c>
      <c r="F13" s="28">
        <v>20</v>
      </c>
      <c r="G13" s="16" t="s">
        <v>402</v>
      </c>
      <c r="H13" s="16" t="s">
        <v>236</v>
      </c>
      <c r="I13" s="16" t="s">
        <v>607</v>
      </c>
    </row>
    <row r="14" spans="1:9" x14ac:dyDescent="0.35">
      <c r="A14" s="32">
        <v>45846</v>
      </c>
      <c r="B14" s="16" t="s">
        <v>220</v>
      </c>
      <c r="C14" s="16" t="s">
        <v>198</v>
      </c>
      <c r="D14" s="16">
        <v>1</v>
      </c>
      <c r="E14" s="16" t="s">
        <v>234</v>
      </c>
      <c r="F14" s="28">
        <v>20</v>
      </c>
      <c r="G14" s="16" t="s">
        <v>415</v>
      </c>
      <c r="H14" s="16" t="s">
        <v>236</v>
      </c>
      <c r="I14" s="16" t="s">
        <v>607</v>
      </c>
    </row>
    <row r="15" spans="1:9" x14ac:dyDescent="0.35">
      <c r="A15" s="32">
        <v>45846</v>
      </c>
      <c r="B15" s="16" t="s">
        <v>220</v>
      </c>
      <c r="C15" s="16" t="s">
        <v>198</v>
      </c>
      <c r="D15" s="16">
        <v>1</v>
      </c>
      <c r="E15" s="16" t="s">
        <v>234</v>
      </c>
      <c r="F15" s="28">
        <v>20</v>
      </c>
      <c r="G15" s="16" t="s">
        <v>429</v>
      </c>
      <c r="H15" s="16" t="s">
        <v>236</v>
      </c>
      <c r="I15" s="16" t="s">
        <v>607</v>
      </c>
    </row>
    <row r="16" spans="1:9" x14ac:dyDescent="0.35">
      <c r="A16" s="32">
        <v>45846</v>
      </c>
      <c r="B16" s="16" t="s">
        <v>222</v>
      </c>
      <c r="C16" s="16" t="s">
        <v>198</v>
      </c>
      <c r="D16" s="16">
        <v>1</v>
      </c>
      <c r="E16" s="16" t="s">
        <v>234</v>
      </c>
      <c r="F16" s="28">
        <v>20</v>
      </c>
      <c r="G16" s="16" t="s">
        <v>430</v>
      </c>
      <c r="I16" s="16" t="s">
        <v>607</v>
      </c>
    </row>
    <row r="17" spans="1:9" x14ac:dyDescent="0.35">
      <c r="A17" s="32">
        <v>45846</v>
      </c>
      <c r="B17" s="16" t="s">
        <v>209</v>
      </c>
      <c r="C17" s="16" t="s">
        <v>198</v>
      </c>
      <c r="D17" s="16">
        <v>1</v>
      </c>
      <c r="E17" s="16" t="s">
        <v>234</v>
      </c>
      <c r="F17" s="28">
        <v>20</v>
      </c>
      <c r="G17" s="16" t="s">
        <v>411</v>
      </c>
      <c r="H17" s="16" t="s">
        <v>236</v>
      </c>
      <c r="I17" s="16" t="s">
        <v>607</v>
      </c>
    </row>
    <row r="18" spans="1:9" x14ac:dyDescent="0.35">
      <c r="A18" s="32">
        <v>45846</v>
      </c>
      <c r="B18" s="16" t="s">
        <v>201</v>
      </c>
      <c r="C18" s="16" t="s">
        <v>198</v>
      </c>
      <c r="D18" s="16">
        <v>1</v>
      </c>
      <c r="E18" s="16" t="s">
        <v>234</v>
      </c>
      <c r="F18" s="28">
        <v>20</v>
      </c>
      <c r="G18" s="16" t="s">
        <v>399</v>
      </c>
      <c r="H18" s="16" t="s">
        <v>236</v>
      </c>
      <c r="I18" s="16" t="s">
        <v>607</v>
      </c>
    </row>
    <row r="19" spans="1:9" x14ac:dyDescent="0.35">
      <c r="A19" s="32">
        <v>45846</v>
      </c>
      <c r="B19" s="16" t="s">
        <v>201</v>
      </c>
      <c r="C19" s="16" t="s">
        <v>198</v>
      </c>
      <c r="D19" s="16">
        <v>1</v>
      </c>
      <c r="E19" s="16" t="s">
        <v>234</v>
      </c>
      <c r="F19" s="28">
        <v>20</v>
      </c>
      <c r="G19" s="16" t="s">
        <v>431</v>
      </c>
      <c r="I19" s="16" t="s">
        <v>607</v>
      </c>
    </row>
    <row r="20" spans="1:9" x14ac:dyDescent="0.35">
      <c r="A20" s="32">
        <v>45846</v>
      </c>
      <c r="B20" s="16" t="s">
        <v>201</v>
      </c>
      <c r="C20" s="16" t="s">
        <v>198</v>
      </c>
      <c r="D20" s="16">
        <v>1</v>
      </c>
      <c r="E20" s="16" t="s">
        <v>234</v>
      </c>
      <c r="F20" s="28">
        <v>20</v>
      </c>
      <c r="G20" s="16" t="s">
        <v>417</v>
      </c>
      <c r="H20" s="16" t="s">
        <v>236</v>
      </c>
      <c r="I20" s="16" t="s">
        <v>607</v>
      </c>
    </row>
    <row r="21" spans="1:9" x14ac:dyDescent="0.35">
      <c r="A21" s="32">
        <v>45846</v>
      </c>
      <c r="B21" s="16" t="s">
        <v>201</v>
      </c>
      <c r="C21" s="16" t="s">
        <v>198</v>
      </c>
      <c r="D21" s="16">
        <v>1</v>
      </c>
      <c r="E21" s="16" t="s">
        <v>234</v>
      </c>
      <c r="F21" s="28">
        <v>20</v>
      </c>
      <c r="G21" s="16" t="s">
        <v>444</v>
      </c>
      <c r="H21" s="16" t="s">
        <v>236</v>
      </c>
      <c r="I21" s="16" t="s">
        <v>607</v>
      </c>
    </row>
    <row r="22" spans="1:9" x14ac:dyDescent="0.35">
      <c r="A22" s="32">
        <v>45846</v>
      </c>
      <c r="B22" s="16" t="s">
        <v>229</v>
      </c>
      <c r="C22" s="16" t="s">
        <v>198</v>
      </c>
      <c r="D22" s="16">
        <v>1</v>
      </c>
      <c r="E22" s="16" t="s">
        <v>234</v>
      </c>
      <c r="F22" s="28">
        <v>20</v>
      </c>
      <c r="G22" s="16" t="s">
        <v>403</v>
      </c>
      <c r="H22" s="16" t="s">
        <v>236</v>
      </c>
      <c r="I22" s="16" t="s">
        <v>607</v>
      </c>
    </row>
    <row r="23" spans="1:9" x14ac:dyDescent="0.35">
      <c r="A23" s="32">
        <v>45846</v>
      </c>
      <c r="B23" s="16" t="s">
        <v>229</v>
      </c>
      <c r="C23" s="16" t="s">
        <v>198</v>
      </c>
      <c r="D23" s="16">
        <v>1</v>
      </c>
      <c r="E23" s="16" t="s">
        <v>234</v>
      </c>
      <c r="F23" s="28">
        <v>20</v>
      </c>
      <c r="G23" s="16" t="s">
        <v>458</v>
      </c>
      <c r="H23" s="16" t="s">
        <v>236</v>
      </c>
      <c r="I23" s="16" t="s">
        <v>607</v>
      </c>
    </row>
    <row r="24" spans="1:9" x14ac:dyDescent="0.35">
      <c r="A24" s="32">
        <v>45846</v>
      </c>
      <c r="B24" s="16" t="s">
        <v>212</v>
      </c>
      <c r="C24" s="16" t="s">
        <v>198</v>
      </c>
      <c r="D24" s="16">
        <v>1</v>
      </c>
      <c r="E24" s="16" t="s">
        <v>234</v>
      </c>
      <c r="F24" s="28">
        <v>20</v>
      </c>
      <c r="G24" s="16" t="s">
        <v>404</v>
      </c>
      <c r="H24" s="16" t="s">
        <v>236</v>
      </c>
      <c r="I24" s="16" t="s">
        <v>607</v>
      </c>
    </row>
    <row r="25" spans="1:9" x14ac:dyDescent="0.35">
      <c r="A25" s="32">
        <v>45846</v>
      </c>
      <c r="B25" s="16" t="s">
        <v>203</v>
      </c>
      <c r="C25" s="16" t="s">
        <v>198</v>
      </c>
      <c r="D25" s="16">
        <v>1</v>
      </c>
      <c r="E25" s="16" t="s">
        <v>234</v>
      </c>
      <c r="F25" s="28">
        <v>20</v>
      </c>
      <c r="G25" s="16" t="s">
        <v>420</v>
      </c>
      <c r="H25" s="16" t="s">
        <v>236</v>
      </c>
      <c r="I25" s="16" t="s">
        <v>607</v>
      </c>
    </row>
    <row r="26" spans="1:9" x14ac:dyDescent="0.35">
      <c r="A26" s="32">
        <v>45846</v>
      </c>
      <c r="B26" s="16" t="s">
        <v>203</v>
      </c>
      <c r="C26" s="16" t="s">
        <v>198</v>
      </c>
      <c r="D26" s="16">
        <v>1</v>
      </c>
      <c r="E26" s="16" t="s">
        <v>234</v>
      </c>
      <c r="F26" s="28">
        <v>20</v>
      </c>
      <c r="G26" s="16" t="s">
        <v>395</v>
      </c>
      <c r="H26" s="16" t="s">
        <v>236</v>
      </c>
      <c r="I26" s="16" t="s">
        <v>607</v>
      </c>
    </row>
    <row r="27" spans="1:9" x14ac:dyDescent="0.35">
      <c r="A27" s="32">
        <v>45846</v>
      </c>
      <c r="B27" s="16" t="s">
        <v>203</v>
      </c>
      <c r="C27" s="16" t="s">
        <v>198</v>
      </c>
      <c r="D27" s="16">
        <v>1</v>
      </c>
      <c r="E27" s="16" t="s">
        <v>234</v>
      </c>
      <c r="F27" s="28">
        <v>20</v>
      </c>
      <c r="G27" s="16" t="s">
        <v>400</v>
      </c>
      <c r="H27" s="16" t="s">
        <v>236</v>
      </c>
      <c r="I27" s="16" t="s">
        <v>607</v>
      </c>
    </row>
    <row r="28" spans="1:9" x14ac:dyDescent="0.35">
      <c r="A28" s="32">
        <v>45846</v>
      </c>
      <c r="B28" s="16" t="s">
        <v>203</v>
      </c>
      <c r="C28" s="16" t="s">
        <v>198</v>
      </c>
      <c r="D28" s="16">
        <v>1</v>
      </c>
      <c r="E28" s="16" t="s">
        <v>234</v>
      </c>
      <c r="F28" s="28">
        <v>20</v>
      </c>
      <c r="G28" s="16" t="s">
        <v>393</v>
      </c>
      <c r="H28" s="16" t="s">
        <v>236</v>
      </c>
      <c r="I28" s="16" t="s">
        <v>607</v>
      </c>
    </row>
    <row r="29" spans="1:9" x14ac:dyDescent="0.35">
      <c r="A29" s="32">
        <v>45846</v>
      </c>
      <c r="B29" s="16" t="s">
        <v>203</v>
      </c>
      <c r="C29" s="16" t="s">
        <v>198</v>
      </c>
      <c r="D29" s="16">
        <v>1</v>
      </c>
      <c r="E29" s="16" t="s">
        <v>234</v>
      </c>
      <c r="F29" s="28">
        <v>20</v>
      </c>
      <c r="G29" s="16" t="s">
        <v>414</v>
      </c>
      <c r="H29" s="16" t="s">
        <v>236</v>
      </c>
      <c r="I29" s="16" t="s">
        <v>607</v>
      </c>
    </row>
    <row r="30" spans="1:9" x14ac:dyDescent="0.35">
      <c r="A30" s="32">
        <v>45846</v>
      </c>
      <c r="B30" s="16" t="s">
        <v>268</v>
      </c>
      <c r="C30" s="16" t="s">
        <v>198</v>
      </c>
      <c r="D30" s="16">
        <v>1</v>
      </c>
      <c r="E30" s="16" t="s">
        <v>234</v>
      </c>
      <c r="F30" s="28">
        <v>20</v>
      </c>
      <c r="G30" s="16" t="s">
        <v>394</v>
      </c>
      <c r="H30" s="16" t="s">
        <v>236</v>
      </c>
      <c r="I30" s="16" t="s">
        <v>607</v>
      </c>
    </row>
    <row r="31" spans="1:9" x14ac:dyDescent="0.35">
      <c r="A31" s="32">
        <v>45846</v>
      </c>
      <c r="B31" s="16" t="s">
        <v>210</v>
      </c>
      <c r="C31" s="16" t="s">
        <v>198</v>
      </c>
      <c r="D31" s="16">
        <v>1</v>
      </c>
      <c r="E31" s="16" t="s">
        <v>234</v>
      </c>
      <c r="F31" s="28">
        <v>20</v>
      </c>
      <c r="G31" s="16" t="s">
        <v>460</v>
      </c>
      <c r="H31" s="16" t="s">
        <v>236</v>
      </c>
      <c r="I31" s="16" t="s">
        <v>607</v>
      </c>
    </row>
    <row r="32" spans="1:9" x14ac:dyDescent="0.35">
      <c r="A32" s="32">
        <v>45846</v>
      </c>
      <c r="B32" s="16" t="s">
        <v>268</v>
      </c>
      <c r="C32" s="16" t="s">
        <v>198</v>
      </c>
      <c r="D32" s="16">
        <v>1</v>
      </c>
      <c r="E32" s="16" t="s">
        <v>234</v>
      </c>
      <c r="F32" s="28">
        <v>20</v>
      </c>
      <c r="G32" s="16" t="s">
        <v>412</v>
      </c>
      <c r="H32" s="16" t="s">
        <v>236</v>
      </c>
      <c r="I32" s="16" t="s">
        <v>607</v>
      </c>
    </row>
    <row r="33" spans="1:9" x14ac:dyDescent="0.35">
      <c r="A33" s="32">
        <v>45846</v>
      </c>
      <c r="B33" s="16" t="s">
        <v>207</v>
      </c>
      <c r="C33" s="16" t="s">
        <v>198</v>
      </c>
      <c r="D33" s="16">
        <v>1</v>
      </c>
      <c r="E33" s="16" t="s">
        <v>234</v>
      </c>
      <c r="F33" s="28">
        <v>20</v>
      </c>
      <c r="G33" s="16" t="s">
        <v>405</v>
      </c>
      <c r="H33" s="16" t="s">
        <v>236</v>
      </c>
      <c r="I33" s="16" t="s">
        <v>607</v>
      </c>
    </row>
    <row r="34" spans="1:9" x14ac:dyDescent="0.35">
      <c r="A34" s="32">
        <v>45846</v>
      </c>
      <c r="B34" s="16" t="s">
        <v>226</v>
      </c>
      <c r="C34" s="16" t="s">
        <v>198</v>
      </c>
      <c r="D34" s="16">
        <v>1</v>
      </c>
      <c r="E34" s="16" t="s">
        <v>234</v>
      </c>
      <c r="F34" s="28">
        <v>20</v>
      </c>
      <c r="G34" s="16" t="s">
        <v>434</v>
      </c>
      <c r="H34" s="16" t="s">
        <v>236</v>
      </c>
      <c r="I34" s="16" t="s">
        <v>607</v>
      </c>
    </row>
    <row r="35" spans="1:9" x14ac:dyDescent="0.35">
      <c r="A35" s="32">
        <v>45846</v>
      </c>
      <c r="B35" s="16" t="s">
        <v>226</v>
      </c>
      <c r="C35" s="16" t="s">
        <v>198</v>
      </c>
      <c r="D35" s="16">
        <v>1</v>
      </c>
      <c r="E35" s="16" t="s">
        <v>234</v>
      </c>
      <c r="F35" s="28">
        <v>20</v>
      </c>
      <c r="G35" s="16" t="s">
        <v>424</v>
      </c>
      <c r="H35" s="16" t="s">
        <v>236</v>
      </c>
      <c r="I35" s="16" t="s">
        <v>607</v>
      </c>
    </row>
    <row r="36" spans="1:9" x14ac:dyDescent="0.35">
      <c r="A36" s="32">
        <v>45846</v>
      </c>
      <c r="B36" s="16" t="s">
        <v>226</v>
      </c>
      <c r="C36" s="16" t="s">
        <v>198</v>
      </c>
      <c r="D36" s="16">
        <v>1</v>
      </c>
      <c r="E36" s="16" t="s">
        <v>234</v>
      </c>
      <c r="F36" s="28">
        <v>20</v>
      </c>
      <c r="G36" s="16" t="s">
        <v>398</v>
      </c>
      <c r="H36" s="16" t="s">
        <v>236</v>
      </c>
      <c r="I36" s="16" t="s">
        <v>607</v>
      </c>
    </row>
    <row r="37" spans="1:9" x14ac:dyDescent="0.35">
      <c r="A37" s="32">
        <v>45846</v>
      </c>
      <c r="B37" s="16" t="s">
        <v>226</v>
      </c>
      <c r="C37" s="16" t="s">
        <v>198</v>
      </c>
      <c r="D37" s="16">
        <v>1</v>
      </c>
      <c r="E37" s="16" t="s">
        <v>234</v>
      </c>
      <c r="F37" s="28">
        <v>20</v>
      </c>
      <c r="G37" s="16" t="s">
        <v>447</v>
      </c>
      <c r="H37" s="16" t="s">
        <v>236</v>
      </c>
      <c r="I37" s="16" t="s">
        <v>607</v>
      </c>
    </row>
    <row r="38" spans="1:9" x14ac:dyDescent="0.35">
      <c r="A38" s="32">
        <v>45846</v>
      </c>
      <c r="B38" s="16" t="s">
        <v>213</v>
      </c>
      <c r="C38" s="16" t="s">
        <v>198</v>
      </c>
      <c r="D38" s="16">
        <v>1</v>
      </c>
      <c r="E38" s="16" t="s">
        <v>234</v>
      </c>
      <c r="F38" s="28">
        <v>20</v>
      </c>
      <c r="G38" s="16" t="s">
        <v>441</v>
      </c>
      <c r="H38" s="16" t="s">
        <v>236</v>
      </c>
      <c r="I38" s="16" t="s">
        <v>607</v>
      </c>
    </row>
    <row r="39" spans="1:9" x14ac:dyDescent="0.35">
      <c r="A39" s="32">
        <v>45846</v>
      </c>
      <c r="B39" s="16" t="s">
        <v>213</v>
      </c>
      <c r="C39" s="16" t="s">
        <v>198</v>
      </c>
      <c r="D39" s="16">
        <v>1</v>
      </c>
      <c r="E39" s="16" t="s">
        <v>234</v>
      </c>
      <c r="F39" s="28">
        <v>20</v>
      </c>
      <c r="G39" s="16" t="s">
        <v>266</v>
      </c>
      <c r="H39" s="16" t="s">
        <v>236</v>
      </c>
      <c r="I39" s="16" t="s">
        <v>607</v>
      </c>
    </row>
    <row r="40" spans="1:9" x14ac:dyDescent="0.35">
      <c r="A40" s="32">
        <v>45846</v>
      </c>
      <c r="B40" s="16" t="s">
        <v>213</v>
      </c>
      <c r="C40" s="16" t="s">
        <v>198</v>
      </c>
      <c r="D40" s="16">
        <v>1</v>
      </c>
      <c r="E40" s="16" t="s">
        <v>234</v>
      </c>
      <c r="F40" s="28">
        <v>20</v>
      </c>
      <c r="G40" s="16" t="s">
        <v>397</v>
      </c>
      <c r="H40" s="16" t="s">
        <v>236</v>
      </c>
      <c r="I40" s="16" t="s">
        <v>607</v>
      </c>
    </row>
    <row r="41" spans="1:9" x14ac:dyDescent="0.35">
      <c r="A41" s="32">
        <v>45846</v>
      </c>
      <c r="B41" s="16" t="s">
        <v>213</v>
      </c>
      <c r="C41" s="16" t="s">
        <v>198</v>
      </c>
      <c r="D41" s="16">
        <v>1</v>
      </c>
      <c r="E41" s="16" t="s">
        <v>234</v>
      </c>
      <c r="F41" s="28">
        <v>20</v>
      </c>
      <c r="G41" s="16" t="s">
        <v>401</v>
      </c>
      <c r="H41" s="16" t="s">
        <v>236</v>
      </c>
      <c r="I41" s="16" t="s">
        <v>607</v>
      </c>
    </row>
    <row r="42" spans="1:9" x14ac:dyDescent="0.35">
      <c r="A42" s="32">
        <v>45846</v>
      </c>
      <c r="B42" s="16" t="s">
        <v>243</v>
      </c>
      <c r="C42" s="16" t="s">
        <v>198</v>
      </c>
      <c r="D42" s="16">
        <v>1</v>
      </c>
      <c r="E42" s="16" t="s">
        <v>234</v>
      </c>
      <c r="F42" s="28">
        <v>20</v>
      </c>
      <c r="G42" s="16" t="s">
        <v>243</v>
      </c>
      <c r="H42" s="16" t="s">
        <v>236</v>
      </c>
      <c r="I42" s="16" t="s">
        <v>607</v>
      </c>
    </row>
    <row r="43" spans="1:9" x14ac:dyDescent="0.35">
      <c r="A43" s="32">
        <v>45846</v>
      </c>
      <c r="B43" s="16" t="s">
        <v>243</v>
      </c>
      <c r="C43" s="16" t="s">
        <v>198</v>
      </c>
      <c r="D43" s="16">
        <v>2</v>
      </c>
      <c r="E43" s="16" t="s">
        <v>234</v>
      </c>
      <c r="F43" s="28">
        <v>40</v>
      </c>
      <c r="G43" s="16" t="s">
        <v>385</v>
      </c>
      <c r="H43" s="16" t="s">
        <v>239</v>
      </c>
      <c r="I43" s="16" t="s">
        <v>607</v>
      </c>
    </row>
    <row r="44" spans="1:9" x14ac:dyDescent="0.35">
      <c r="A44" s="32">
        <v>45846</v>
      </c>
      <c r="B44" s="16" t="s">
        <v>185</v>
      </c>
      <c r="C44" s="16" t="s">
        <v>198</v>
      </c>
      <c r="D44" s="16">
        <v>1</v>
      </c>
      <c r="E44" s="16" t="s">
        <v>234</v>
      </c>
      <c r="F44" s="28">
        <v>20</v>
      </c>
      <c r="G44" s="16" t="s">
        <v>421</v>
      </c>
      <c r="H44" s="16" t="s">
        <v>236</v>
      </c>
      <c r="I44" s="16" t="s">
        <v>607</v>
      </c>
    </row>
    <row r="45" spans="1:9" x14ac:dyDescent="0.35">
      <c r="A45" s="32">
        <v>45846</v>
      </c>
      <c r="B45" s="16" t="s">
        <v>383</v>
      </c>
      <c r="C45" s="16" t="s">
        <v>198</v>
      </c>
      <c r="D45" s="16">
        <v>2</v>
      </c>
      <c r="E45" s="16" t="s">
        <v>234</v>
      </c>
      <c r="F45" s="28">
        <v>40</v>
      </c>
      <c r="G45" s="16" t="s">
        <v>433</v>
      </c>
      <c r="H45" s="16" t="s">
        <v>236</v>
      </c>
      <c r="I45" s="16" t="s">
        <v>607</v>
      </c>
    </row>
    <row r="46" spans="1:9" x14ac:dyDescent="0.35">
      <c r="A46" s="32">
        <v>45846</v>
      </c>
      <c r="B46" s="16" t="s">
        <v>383</v>
      </c>
      <c r="C46" s="16" t="s">
        <v>198</v>
      </c>
      <c r="D46" s="16">
        <v>1</v>
      </c>
      <c r="E46" s="16" t="s">
        <v>234</v>
      </c>
      <c r="F46" s="28">
        <v>20</v>
      </c>
      <c r="G46" s="16" t="s">
        <v>243</v>
      </c>
      <c r="H46" s="16" t="s">
        <v>384</v>
      </c>
      <c r="I46" s="16" t="s">
        <v>607</v>
      </c>
    </row>
    <row r="47" spans="1:9" x14ac:dyDescent="0.35">
      <c r="A47" s="32">
        <v>45846</v>
      </c>
      <c r="B47" s="16" t="s">
        <v>202</v>
      </c>
      <c r="C47" s="16" t="s">
        <v>198</v>
      </c>
      <c r="D47" s="16">
        <v>1</v>
      </c>
      <c r="E47" s="16" t="s">
        <v>234</v>
      </c>
      <c r="F47" s="28">
        <v>20</v>
      </c>
      <c r="G47" s="16" t="s">
        <v>391</v>
      </c>
      <c r="H47" s="16" t="s">
        <v>236</v>
      </c>
      <c r="I47" s="16" t="s">
        <v>607</v>
      </c>
    </row>
    <row r="48" spans="1:9" x14ac:dyDescent="0.35">
      <c r="A48" s="32">
        <v>45846</v>
      </c>
      <c r="B48" s="16" t="s">
        <v>202</v>
      </c>
      <c r="C48" s="16" t="s">
        <v>198</v>
      </c>
      <c r="D48" s="16">
        <v>1</v>
      </c>
      <c r="E48" s="16" t="s">
        <v>234</v>
      </c>
      <c r="F48" s="28">
        <v>20</v>
      </c>
      <c r="G48" s="16" t="s">
        <v>388</v>
      </c>
      <c r="H48" s="16" t="s">
        <v>236</v>
      </c>
      <c r="I48" s="16" t="s">
        <v>607</v>
      </c>
    </row>
    <row r="49" spans="1:9" x14ac:dyDescent="0.35">
      <c r="A49" s="32">
        <v>45846</v>
      </c>
      <c r="B49" s="16" t="s">
        <v>228</v>
      </c>
      <c r="C49" s="16" t="s">
        <v>187</v>
      </c>
      <c r="D49" s="16">
        <v>1</v>
      </c>
      <c r="E49" s="16" t="s">
        <v>234</v>
      </c>
      <c r="F49" s="28">
        <v>1</v>
      </c>
      <c r="G49" s="16" t="s">
        <v>410</v>
      </c>
      <c r="I49" s="16" t="s">
        <v>607</v>
      </c>
    </row>
    <row r="50" spans="1:9" x14ac:dyDescent="0.35">
      <c r="A50" s="32">
        <v>45846</v>
      </c>
      <c r="B50" s="16" t="s">
        <v>215</v>
      </c>
      <c r="C50" s="16" t="s">
        <v>198</v>
      </c>
      <c r="D50" s="16">
        <v>1</v>
      </c>
      <c r="E50" s="16" t="s">
        <v>234</v>
      </c>
      <c r="F50" s="28">
        <v>20</v>
      </c>
      <c r="G50" s="16" t="s">
        <v>413</v>
      </c>
      <c r="H50" s="16" t="s">
        <v>236</v>
      </c>
      <c r="I50" s="16" t="s">
        <v>607</v>
      </c>
    </row>
    <row r="51" spans="1:9" x14ac:dyDescent="0.35">
      <c r="A51" s="32">
        <v>45846</v>
      </c>
      <c r="B51" s="16" t="s">
        <v>249</v>
      </c>
      <c r="C51" s="16" t="s">
        <v>198</v>
      </c>
      <c r="D51" s="16">
        <v>1</v>
      </c>
      <c r="E51" s="16" t="s">
        <v>234</v>
      </c>
      <c r="F51" s="28">
        <v>20</v>
      </c>
      <c r="G51" s="16" t="s">
        <v>416</v>
      </c>
      <c r="H51" s="16" t="s">
        <v>236</v>
      </c>
      <c r="I51" s="16" t="s">
        <v>607</v>
      </c>
    </row>
    <row r="52" spans="1:9" x14ac:dyDescent="0.35">
      <c r="A52" s="32">
        <v>45846</v>
      </c>
      <c r="B52" s="16" t="s">
        <v>237</v>
      </c>
      <c r="C52" s="16" t="s">
        <v>198</v>
      </c>
      <c r="D52" s="16">
        <v>1</v>
      </c>
      <c r="E52" s="16" t="s">
        <v>234</v>
      </c>
      <c r="F52" s="28">
        <v>20</v>
      </c>
      <c r="G52" s="16" t="s">
        <v>448</v>
      </c>
      <c r="H52" s="16" t="s">
        <v>236</v>
      </c>
      <c r="I52" s="16" t="s">
        <v>607</v>
      </c>
    </row>
    <row r="53" spans="1:9" x14ac:dyDescent="0.35">
      <c r="A53" s="32">
        <v>45846</v>
      </c>
      <c r="B53" s="16" t="s">
        <v>217</v>
      </c>
      <c r="C53" s="16" t="s">
        <v>198</v>
      </c>
      <c r="D53" s="16">
        <v>1</v>
      </c>
      <c r="E53" s="16" t="s">
        <v>234</v>
      </c>
      <c r="F53" s="28">
        <v>20</v>
      </c>
      <c r="G53" s="16" t="s">
        <v>386</v>
      </c>
      <c r="H53" s="16" t="s">
        <v>236</v>
      </c>
      <c r="I53" s="16" t="s">
        <v>607</v>
      </c>
    </row>
    <row r="54" spans="1:9" x14ac:dyDescent="0.35">
      <c r="A54" s="32">
        <v>45846</v>
      </c>
      <c r="B54" s="16" t="s">
        <v>217</v>
      </c>
      <c r="C54" s="16" t="s">
        <v>198</v>
      </c>
      <c r="D54" s="16">
        <v>1</v>
      </c>
      <c r="E54" s="16" t="s">
        <v>234</v>
      </c>
      <c r="F54" s="28">
        <v>20</v>
      </c>
      <c r="G54" s="16" t="s">
        <v>390</v>
      </c>
      <c r="H54" s="16" t="s">
        <v>236</v>
      </c>
      <c r="I54" s="16" t="s">
        <v>607</v>
      </c>
    </row>
    <row r="55" spans="1:9" x14ac:dyDescent="0.35">
      <c r="A55" s="32">
        <v>45846</v>
      </c>
      <c r="B55" s="16" t="s">
        <v>217</v>
      </c>
      <c r="C55" s="16" t="s">
        <v>198</v>
      </c>
      <c r="D55" s="16">
        <v>1</v>
      </c>
      <c r="E55" s="16" t="s">
        <v>234</v>
      </c>
      <c r="F55" s="28">
        <v>20</v>
      </c>
      <c r="G55" s="16" t="s">
        <v>418</v>
      </c>
      <c r="H55" s="16" t="s">
        <v>236</v>
      </c>
      <c r="I55" s="16" t="s">
        <v>607</v>
      </c>
    </row>
    <row r="56" spans="1:9" x14ac:dyDescent="0.35">
      <c r="A56" s="32">
        <v>45846</v>
      </c>
      <c r="B56" s="16" t="s">
        <v>217</v>
      </c>
      <c r="C56" s="16" t="s">
        <v>187</v>
      </c>
      <c r="D56" s="16">
        <v>1</v>
      </c>
      <c r="E56" s="16" t="s">
        <v>234</v>
      </c>
      <c r="F56" s="28">
        <v>20</v>
      </c>
      <c r="G56" s="16" t="s">
        <v>387</v>
      </c>
      <c r="I56" s="16" t="s">
        <v>607</v>
      </c>
    </row>
    <row r="57" spans="1:9" x14ac:dyDescent="0.35">
      <c r="A57" s="32">
        <v>45846</v>
      </c>
      <c r="B57" s="16" t="s">
        <v>270</v>
      </c>
      <c r="C57" s="16" t="s">
        <v>198</v>
      </c>
      <c r="D57" s="16">
        <v>1</v>
      </c>
      <c r="E57" s="16" t="s">
        <v>234</v>
      </c>
      <c r="F57" s="28">
        <v>20</v>
      </c>
      <c r="G57" s="16" t="s">
        <v>407</v>
      </c>
      <c r="H57" s="16" t="s">
        <v>236</v>
      </c>
      <c r="I57" s="16" t="s">
        <v>607</v>
      </c>
    </row>
    <row r="58" spans="1:9" x14ac:dyDescent="0.35">
      <c r="A58" s="32">
        <v>45846</v>
      </c>
      <c r="B58" s="16" t="s">
        <v>270</v>
      </c>
      <c r="C58" s="16" t="s">
        <v>198</v>
      </c>
      <c r="D58" s="16">
        <v>1</v>
      </c>
      <c r="E58" s="16" t="s">
        <v>234</v>
      </c>
      <c r="F58" s="28">
        <v>20</v>
      </c>
      <c r="G58" s="16" t="s">
        <v>427</v>
      </c>
      <c r="H58" s="16" t="s">
        <v>236</v>
      </c>
      <c r="I58" s="16" t="s">
        <v>607</v>
      </c>
    </row>
    <row r="59" spans="1:9" x14ac:dyDescent="0.35">
      <c r="A59" s="32">
        <v>45846</v>
      </c>
      <c r="B59" s="16" t="s">
        <v>367</v>
      </c>
      <c r="C59" s="16" t="s">
        <v>198</v>
      </c>
      <c r="D59" s="16">
        <v>2</v>
      </c>
      <c r="E59" s="16" t="s">
        <v>234</v>
      </c>
      <c r="F59" s="28">
        <v>40</v>
      </c>
      <c r="G59" s="16" t="s">
        <v>449</v>
      </c>
      <c r="H59" s="16" t="s">
        <v>236</v>
      </c>
      <c r="I59" s="16" t="s">
        <v>607</v>
      </c>
    </row>
    <row r="60" spans="1:9" x14ac:dyDescent="0.35">
      <c r="A60" s="32">
        <v>45846</v>
      </c>
      <c r="B60" s="16" t="s">
        <v>367</v>
      </c>
      <c r="C60" s="16" t="s">
        <v>198</v>
      </c>
      <c r="D60" s="16">
        <v>1</v>
      </c>
      <c r="E60" s="16" t="s">
        <v>234</v>
      </c>
      <c r="F60" s="28">
        <v>20</v>
      </c>
      <c r="G60" s="16" t="s">
        <v>425</v>
      </c>
      <c r="H60" s="16" t="s">
        <v>236</v>
      </c>
      <c r="I60" s="16" t="s">
        <v>607</v>
      </c>
    </row>
    <row r="61" spans="1:9" x14ac:dyDescent="0.35">
      <c r="A61" s="32">
        <v>45846</v>
      </c>
      <c r="B61" s="16" t="s">
        <v>367</v>
      </c>
      <c r="C61" s="16" t="s">
        <v>198</v>
      </c>
      <c r="D61" s="16">
        <v>1</v>
      </c>
      <c r="E61" s="16" t="s">
        <v>234</v>
      </c>
      <c r="F61" s="28">
        <v>20</v>
      </c>
      <c r="G61" s="16" t="s">
        <v>435</v>
      </c>
      <c r="H61" s="16" t="s">
        <v>236</v>
      </c>
      <c r="I61" s="16" t="s">
        <v>607</v>
      </c>
    </row>
    <row r="62" spans="1:9" x14ac:dyDescent="0.35">
      <c r="A62" s="32">
        <v>45846</v>
      </c>
      <c r="B62" s="16" t="s">
        <v>367</v>
      </c>
      <c r="C62" s="16" t="s">
        <v>198</v>
      </c>
      <c r="D62" s="16">
        <v>1</v>
      </c>
      <c r="E62" s="16" t="s">
        <v>234</v>
      </c>
      <c r="F62" s="28">
        <v>20</v>
      </c>
      <c r="G62" s="16" t="s">
        <v>452</v>
      </c>
      <c r="H62" s="16" t="s">
        <v>236</v>
      </c>
      <c r="I62" s="16" t="s">
        <v>607</v>
      </c>
    </row>
    <row r="63" spans="1:9" x14ac:dyDescent="0.35">
      <c r="A63" s="32">
        <v>45846</v>
      </c>
      <c r="B63" s="16" t="s">
        <v>367</v>
      </c>
      <c r="C63" s="16" t="s">
        <v>198</v>
      </c>
      <c r="D63" s="16">
        <v>1</v>
      </c>
      <c r="E63" s="16" t="s">
        <v>234</v>
      </c>
      <c r="F63" s="28">
        <v>20</v>
      </c>
      <c r="G63" s="16" t="s">
        <v>355</v>
      </c>
      <c r="H63" s="16" t="s">
        <v>236</v>
      </c>
      <c r="I63" s="16" t="s">
        <v>607</v>
      </c>
    </row>
    <row r="64" spans="1:9" x14ac:dyDescent="0.35">
      <c r="A64" s="32">
        <v>45846</v>
      </c>
      <c r="B64" s="16" t="s">
        <v>291</v>
      </c>
      <c r="C64" s="16" t="s">
        <v>198</v>
      </c>
      <c r="D64" s="16">
        <v>1</v>
      </c>
      <c r="E64" s="16" t="s">
        <v>234</v>
      </c>
      <c r="F64" s="28">
        <v>20</v>
      </c>
      <c r="G64" s="16" t="s">
        <v>440</v>
      </c>
      <c r="H64" s="16" t="s">
        <v>236</v>
      </c>
      <c r="I64" s="16" t="s">
        <v>607</v>
      </c>
    </row>
    <row r="65" spans="1:9" x14ac:dyDescent="0.35">
      <c r="A65" s="32">
        <v>45846</v>
      </c>
      <c r="B65" s="16" t="s">
        <v>291</v>
      </c>
      <c r="C65" s="16" t="s">
        <v>198</v>
      </c>
      <c r="D65" s="16">
        <v>1</v>
      </c>
      <c r="E65" s="16" t="s">
        <v>234</v>
      </c>
      <c r="F65" s="28">
        <v>20</v>
      </c>
      <c r="G65" s="16" t="s">
        <v>454</v>
      </c>
      <c r="H65" s="16" t="s">
        <v>236</v>
      </c>
      <c r="I65" s="16" t="s">
        <v>607</v>
      </c>
    </row>
    <row r="66" spans="1:9" x14ac:dyDescent="0.35">
      <c r="A66" s="32">
        <v>45846</v>
      </c>
      <c r="B66" s="16" t="s">
        <v>377</v>
      </c>
      <c r="C66" s="16" t="s">
        <v>198</v>
      </c>
      <c r="D66" s="16">
        <v>1</v>
      </c>
      <c r="E66" s="16" t="s">
        <v>234</v>
      </c>
      <c r="F66" s="28">
        <v>20</v>
      </c>
      <c r="G66" s="16" t="s">
        <v>419</v>
      </c>
      <c r="H66" s="16" t="s">
        <v>236</v>
      </c>
      <c r="I66" s="16" t="s">
        <v>607</v>
      </c>
    </row>
    <row r="67" spans="1:9" x14ac:dyDescent="0.35">
      <c r="A67" s="32">
        <v>45846</v>
      </c>
      <c r="B67" s="16" t="s">
        <v>205</v>
      </c>
      <c r="C67" s="16" t="s">
        <v>198</v>
      </c>
      <c r="D67" s="16">
        <v>1</v>
      </c>
      <c r="E67" s="16" t="s">
        <v>234</v>
      </c>
      <c r="F67" s="28">
        <v>20</v>
      </c>
      <c r="G67" s="16" t="s">
        <v>459</v>
      </c>
      <c r="H67" s="16" t="s">
        <v>236</v>
      </c>
      <c r="I67" s="16" t="s">
        <v>607</v>
      </c>
    </row>
    <row r="68" spans="1:9" x14ac:dyDescent="0.35">
      <c r="A68" s="32">
        <v>45846</v>
      </c>
      <c r="B68" s="16" t="s">
        <v>205</v>
      </c>
      <c r="C68" s="16" t="s">
        <v>198</v>
      </c>
      <c r="D68" s="16">
        <v>1</v>
      </c>
      <c r="E68" s="16" t="s">
        <v>234</v>
      </c>
      <c r="F68" s="28">
        <v>20</v>
      </c>
      <c r="G68" s="16" t="s">
        <v>436</v>
      </c>
      <c r="H68" s="16" t="s">
        <v>236</v>
      </c>
      <c r="I68" s="16" t="s">
        <v>607</v>
      </c>
    </row>
    <row r="69" spans="1:9" x14ac:dyDescent="0.35">
      <c r="A69" s="32">
        <v>45846</v>
      </c>
      <c r="B69" s="16" t="s">
        <v>272</v>
      </c>
      <c r="C69" s="16" t="s">
        <v>198</v>
      </c>
      <c r="D69" s="16">
        <v>1</v>
      </c>
      <c r="E69" s="16" t="s">
        <v>234</v>
      </c>
      <c r="F69" s="28">
        <v>20</v>
      </c>
      <c r="G69" s="16" t="s">
        <v>422</v>
      </c>
      <c r="H69" s="16" t="s">
        <v>236</v>
      </c>
      <c r="I69" s="16" t="s">
        <v>607</v>
      </c>
    </row>
    <row r="70" spans="1:9" x14ac:dyDescent="0.35">
      <c r="A70" s="32">
        <v>45846</v>
      </c>
      <c r="B70" s="16" t="s">
        <v>272</v>
      </c>
      <c r="C70" s="16" t="s">
        <v>198</v>
      </c>
      <c r="D70" s="16">
        <v>1</v>
      </c>
      <c r="E70" s="16" t="s">
        <v>234</v>
      </c>
      <c r="F70" s="28">
        <v>20</v>
      </c>
      <c r="G70" s="16" t="s">
        <v>437</v>
      </c>
      <c r="H70" s="16" t="s">
        <v>236</v>
      </c>
      <c r="I70" s="16" t="s">
        <v>607</v>
      </c>
    </row>
    <row r="71" spans="1:9" x14ac:dyDescent="0.35">
      <c r="A71" s="32">
        <v>45846</v>
      </c>
      <c r="B71" s="16" t="s">
        <v>272</v>
      </c>
      <c r="C71" s="16" t="s">
        <v>198</v>
      </c>
      <c r="D71" s="16">
        <v>1</v>
      </c>
      <c r="E71" s="16" t="s">
        <v>234</v>
      </c>
      <c r="F71" s="28">
        <v>20</v>
      </c>
      <c r="G71" s="16" t="s">
        <v>442</v>
      </c>
      <c r="H71" s="16" t="s">
        <v>236</v>
      </c>
      <c r="I71" s="16" t="s">
        <v>607</v>
      </c>
    </row>
    <row r="72" spans="1:9" x14ac:dyDescent="0.35">
      <c r="A72" s="32">
        <v>45846</v>
      </c>
      <c r="B72" s="16" t="s">
        <v>233</v>
      </c>
      <c r="C72" s="16" t="s">
        <v>198</v>
      </c>
      <c r="D72" s="16">
        <v>1</v>
      </c>
      <c r="E72" s="16" t="s">
        <v>234</v>
      </c>
      <c r="F72" s="28">
        <v>20</v>
      </c>
      <c r="G72" s="16" t="s">
        <v>389</v>
      </c>
      <c r="H72" s="16" t="s">
        <v>236</v>
      </c>
      <c r="I72" s="16" t="s">
        <v>607</v>
      </c>
    </row>
    <row r="73" spans="1:9" x14ac:dyDescent="0.35">
      <c r="A73" s="32">
        <v>45846</v>
      </c>
      <c r="B73" s="16" t="s">
        <v>221</v>
      </c>
      <c r="C73" s="16" t="s">
        <v>198</v>
      </c>
      <c r="D73" s="16">
        <v>1</v>
      </c>
      <c r="E73" s="16" t="s">
        <v>234</v>
      </c>
      <c r="F73" s="28">
        <v>20</v>
      </c>
      <c r="G73" s="16" t="s">
        <v>438</v>
      </c>
      <c r="H73" s="16" t="s">
        <v>236</v>
      </c>
      <c r="I73" s="16" t="s">
        <v>607</v>
      </c>
    </row>
    <row r="74" spans="1:9" x14ac:dyDescent="0.35">
      <c r="A74" s="32">
        <v>45846</v>
      </c>
      <c r="B74" s="16" t="s">
        <v>221</v>
      </c>
      <c r="C74" s="16" t="s">
        <v>198</v>
      </c>
      <c r="D74" s="16">
        <v>1</v>
      </c>
      <c r="E74" s="16" t="s">
        <v>234</v>
      </c>
      <c r="F74" s="28">
        <v>20</v>
      </c>
      <c r="G74" s="16" t="s">
        <v>445</v>
      </c>
      <c r="H74" s="16" t="s">
        <v>236</v>
      </c>
      <c r="I74" s="16" t="s">
        <v>607</v>
      </c>
    </row>
    <row r="75" spans="1:9" x14ac:dyDescent="0.35">
      <c r="A75" s="32">
        <v>45846</v>
      </c>
      <c r="B75" s="16" t="s">
        <v>221</v>
      </c>
      <c r="C75" s="16" t="s">
        <v>198</v>
      </c>
      <c r="D75" s="16">
        <v>1</v>
      </c>
      <c r="E75" s="16" t="s">
        <v>234</v>
      </c>
      <c r="F75" s="28">
        <v>20</v>
      </c>
      <c r="G75" s="16" t="s">
        <v>426</v>
      </c>
      <c r="H75" s="16" t="s">
        <v>236</v>
      </c>
      <c r="I75" s="16" t="s">
        <v>607</v>
      </c>
    </row>
    <row r="76" spans="1:9" x14ac:dyDescent="0.35">
      <c r="A76" s="32">
        <v>45846</v>
      </c>
      <c r="B76" s="16" t="s">
        <v>221</v>
      </c>
      <c r="C76" s="16" t="s">
        <v>198</v>
      </c>
      <c r="D76" s="16">
        <v>1</v>
      </c>
      <c r="E76" s="16" t="s">
        <v>234</v>
      </c>
      <c r="F76" s="28">
        <v>20</v>
      </c>
      <c r="G76" s="16" t="s">
        <v>456</v>
      </c>
      <c r="H76" s="16" t="s">
        <v>236</v>
      </c>
      <c r="I76" s="16" t="s">
        <v>607</v>
      </c>
    </row>
    <row r="77" spans="1:9" x14ac:dyDescent="0.35">
      <c r="A77" s="32">
        <v>45846</v>
      </c>
      <c r="B77" s="16" t="s">
        <v>221</v>
      </c>
      <c r="C77" s="16" t="s">
        <v>198</v>
      </c>
      <c r="D77" s="16">
        <v>1</v>
      </c>
      <c r="E77" s="16" t="s">
        <v>234</v>
      </c>
      <c r="F77" s="28">
        <v>20</v>
      </c>
      <c r="G77" s="16" t="s">
        <v>455</v>
      </c>
      <c r="H77" s="16" t="s">
        <v>236</v>
      </c>
      <c r="I77" s="16" t="s">
        <v>607</v>
      </c>
    </row>
    <row r="78" spans="1:9" x14ac:dyDescent="0.35">
      <c r="A78" s="32">
        <v>45846</v>
      </c>
      <c r="B78" s="16" t="s">
        <v>221</v>
      </c>
      <c r="C78" s="16" t="s">
        <v>198</v>
      </c>
      <c r="D78" s="16">
        <v>1</v>
      </c>
      <c r="E78" s="16" t="s">
        <v>234</v>
      </c>
      <c r="F78" s="28">
        <v>20</v>
      </c>
      <c r="G78" s="16" t="s">
        <v>453</v>
      </c>
      <c r="H78" s="16" t="s">
        <v>236</v>
      </c>
      <c r="I78" s="16" t="s">
        <v>607</v>
      </c>
    </row>
    <row r="79" spans="1:9" x14ac:dyDescent="0.35">
      <c r="A79" s="32">
        <v>45846</v>
      </c>
      <c r="B79" s="16" t="s">
        <v>221</v>
      </c>
      <c r="C79" s="16" t="s">
        <v>198</v>
      </c>
      <c r="D79" s="16">
        <v>1</v>
      </c>
      <c r="E79" s="16" t="s">
        <v>234</v>
      </c>
      <c r="F79" s="28">
        <v>20</v>
      </c>
      <c r="G79" s="16" t="s">
        <v>392</v>
      </c>
      <c r="H79" s="16" t="s">
        <v>236</v>
      </c>
      <c r="I79" s="16" t="s">
        <v>607</v>
      </c>
    </row>
    <row r="80" spans="1:9" x14ac:dyDescent="0.35">
      <c r="A80" s="32">
        <v>45846</v>
      </c>
      <c r="B80" s="16" t="s">
        <v>221</v>
      </c>
      <c r="C80" s="16" t="s">
        <v>198</v>
      </c>
      <c r="D80" s="16">
        <v>1</v>
      </c>
      <c r="E80" s="16" t="s">
        <v>234</v>
      </c>
      <c r="F80" s="28">
        <v>20</v>
      </c>
      <c r="G80" s="16" t="s">
        <v>446</v>
      </c>
      <c r="H80" s="16" t="s">
        <v>236</v>
      </c>
      <c r="I80" s="16" t="s">
        <v>607</v>
      </c>
    </row>
    <row r="81" spans="1:9" x14ac:dyDescent="0.35">
      <c r="A81" s="32">
        <v>45846</v>
      </c>
      <c r="B81" s="16" t="s">
        <v>256</v>
      </c>
      <c r="C81" s="16" t="s">
        <v>198</v>
      </c>
      <c r="D81" s="16">
        <v>1</v>
      </c>
      <c r="E81" s="16" t="s">
        <v>234</v>
      </c>
      <c r="F81" s="28">
        <v>20</v>
      </c>
      <c r="G81" s="16" t="s">
        <v>409</v>
      </c>
      <c r="H81" s="16" t="s">
        <v>236</v>
      </c>
      <c r="I81" s="16" t="s">
        <v>607</v>
      </c>
    </row>
    <row r="82" spans="1:9" x14ac:dyDescent="0.35">
      <c r="A82" s="32">
        <v>45846</v>
      </c>
      <c r="B82" s="16" t="s">
        <v>216</v>
      </c>
      <c r="C82" s="16" t="s">
        <v>198</v>
      </c>
      <c r="D82" s="16">
        <v>1</v>
      </c>
      <c r="E82" s="16" t="s">
        <v>234</v>
      </c>
      <c r="F82" s="28">
        <v>20</v>
      </c>
      <c r="G82" s="16" t="s">
        <v>406</v>
      </c>
      <c r="H82" s="16" t="s">
        <v>236</v>
      </c>
      <c r="I82" s="16" t="s">
        <v>607</v>
      </c>
    </row>
    <row r="83" spans="1:9" x14ac:dyDescent="0.35">
      <c r="A83" s="32">
        <v>45846</v>
      </c>
      <c r="B83" s="16" t="s">
        <v>216</v>
      </c>
      <c r="C83" s="16" t="s">
        <v>198</v>
      </c>
      <c r="D83" s="16">
        <v>1</v>
      </c>
      <c r="E83" s="16" t="s">
        <v>234</v>
      </c>
      <c r="F83" s="28">
        <v>20</v>
      </c>
      <c r="G83" s="16" t="s">
        <v>428</v>
      </c>
      <c r="H83" s="16" t="s">
        <v>236</v>
      </c>
      <c r="I83" s="16" t="s">
        <v>607</v>
      </c>
    </row>
    <row r="84" spans="1:9" x14ac:dyDescent="0.35">
      <c r="A84" s="32">
        <v>45847</v>
      </c>
      <c r="B84" s="16" t="s">
        <v>331</v>
      </c>
      <c r="C84" s="16" t="s">
        <v>198</v>
      </c>
      <c r="D84" s="16">
        <v>1</v>
      </c>
      <c r="E84" s="16" t="s">
        <v>234</v>
      </c>
      <c r="F84" s="28">
        <v>20</v>
      </c>
      <c r="G84" s="16" t="s">
        <v>332</v>
      </c>
      <c r="H84" s="16" t="s">
        <v>236</v>
      </c>
      <c r="I84" s="16" t="s">
        <v>607</v>
      </c>
    </row>
    <row r="85" spans="1:9" x14ac:dyDescent="0.35">
      <c r="A85" s="32">
        <v>45847</v>
      </c>
      <c r="B85" s="16" t="s">
        <v>331</v>
      </c>
      <c r="C85" s="16" t="s">
        <v>198</v>
      </c>
      <c r="D85" s="16">
        <v>1</v>
      </c>
      <c r="E85" s="16" t="s">
        <v>234</v>
      </c>
      <c r="F85" s="28">
        <v>20</v>
      </c>
      <c r="G85" s="16" t="s">
        <v>334</v>
      </c>
      <c r="H85" s="16" t="s">
        <v>236</v>
      </c>
      <c r="I85" s="16" t="s">
        <v>607</v>
      </c>
    </row>
    <row r="86" spans="1:9" x14ac:dyDescent="0.35">
      <c r="A86" s="32">
        <v>45847</v>
      </c>
      <c r="B86" s="16" t="s">
        <v>206</v>
      </c>
      <c r="C86" s="16" t="s">
        <v>198</v>
      </c>
      <c r="D86" s="16">
        <v>1</v>
      </c>
      <c r="E86" s="16" t="s">
        <v>234</v>
      </c>
      <c r="F86" s="28">
        <v>20</v>
      </c>
      <c r="G86" s="16" t="s">
        <v>351</v>
      </c>
      <c r="H86" s="16" t="s">
        <v>236</v>
      </c>
      <c r="I86" s="16" t="s">
        <v>607</v>
      </c>
    </row>
    <row r="87" spans="1:9" x14ac:dyDescent="0.35">
      <c r="A87" s="32">
        <v>45847</v>
      </c>
      <c r="B87" s="16" t="s">
        <v>206</v>
      </c>
      <c r="C87" s="16" t="s">
        <v>198</v>
      </c>
      <c r="D87" s="16">
        <v>1</v>
      </c>
      <c r="E87" s="16" t="s">
        <v>234</v>
      </c>
      <c r="F87" s="28">
        <v>20</v>
      </c>
      <c r="G87" s="16" t="s">
        <v>313</v>
      </c>
      <c r="H87" s="16" t="s">
        <v>236</v>
      </c>
      <c r="I87" s="16" t="s">
        <v>607</v>
      </c>
    </row>
    <row r="88" spans="1:9" x14ac:dyDescent="0.35">
      <c r="A88" s="32">
        <v>45847</v>
      </c>
      <c r="B88" s="16" t="s">
        <v>206</v>
      </c>
      <c r="C88" s="16" t="s">
        <v>198</v>
      </c>
      <c r="D88" s="16">
        <v>1</v>
      </c>
      <c r="E88" s="16" t="s">
        <v>234</v>
      </c>
      <c r="F88" s="28">
        <v>20</v>
      </c>
      <c r="G88" s="16" t="s">
        <v>341</v>
      </c>
      <c r="H88" s="16" t="s">
        <v>236</v>
      </c>
      <c r="I88" s="16" t="s">
        <v>607</v>
      </c>
    </row>
    <row r="89" spans="1:9" x14ac:dyDescent="0.35">
      <c r="A89" s="32">
        <v>45847</v>
      </c>
      <c r="B89" s="16" t="s">
        <v>232</v>
      </c>
      <c r="C89" s="16" t="s">
        <v>198</v>
      </c>
      <c r="D89" s="16">
        <v>1</v>
      </c>
      <c r="E89" s="16" t="s">
        <v>234</v>
      </c>
      <c r="F89" s="28">
        <v>20</v>
      </c>
      <c r="G89" s="16" t="s">
        <v>340</v>
      </c>
      <c r="H89" s="16" t="s">
        <v>236</v>
      </c>
      <c r="I89" s="16" t="s">
        <v>607</v>
      </c>
    </row>
    <row r="90" spans="1:9" x14ac:dyDescent="0.35">
      <c r="A90" s="32">
        <v>45847</v>
      </c>
      <c r="B90" s="16" t="s">
        <v>232</v>
      </c>
      <c r="C90" s="16" t="s">
        <v>198</v>
      </c>
      <c r="D90" s="16">
        <v>1</v>
      </c>
      <c r="E90" s="16" t="s">
        <v>234</v>
      </c>
      <c r="F90" s="28">
        <v>20</v>
      </c>
      <c r="G90" s="16" t="s">
        <v>333</v>
      </c>
      <c r="H90" s="16" t="s">
        <v>236</v>
      </c>
      <c r="I90" s="16" t="s">
        <v>607</v>
      </c>
    </row>
    <row r="91" spans="1:9" x14ac:dyDescent="0.35">
      <c r="A91" s="32">
        <v>45847</v>
      </c>
      <c r="B91" s="16" t="s">
        <v>220</v>
      </c>
      <c r="C91" s="16" t="s">
        <v>198</v>
      </c>
      <c r="D91" s="16">
        <v>1</v>
      </c>
      <c r="E91" s="16" t="s">
        <v>234</v>
      </c>
      <c r="F91" s="28">
        <v>20</v>
      </c>
      <c r="G91" s="16" t="s">
        <v>366</v>
      </c>
      <c r="H91" s="16" t="s">
        <v>236</v>
      </c>
      <c r="I91" s="16" t="s">
        <v>607</v>
      </c>
    </row>
    <row r="92" spans="1:9" x14ac:dyDescent="0.35">
      <c r="A92" s="32">
        <v>45847</v>
      </c>
      <c r="B92" s="16" t="s">
        <v>220</v>
      </c>
      <c r="C92" s="16" t="s">
        <v>198</v>
      </c>
      <c r="D92" s="16">
        <v>1</v>
      </c>
      <c r="E92" s="16" t="s">
        <v>234</v>
      </c>
      <c r="F92" s="28">
        <v>20</v>
      </c>
      <c r="G92" s="16" t="s">
        <v>337</v>
      </c>
      <c r="H92" s="16" t="s">
        <v>236</v>
      </c>
      <c r="I92" s="16" t="s">
        <v>607</v>
      </c>
    </row>
    <row r="93" spans="1:9" x14ac:dyDescent="0.35">
      <c r="A93" s="32">
        <v>45847</v>
      </c>
      <c r="B93" s="16" t="s">
        <v>204</v>
      </c>
      <c r="C93" s="16" t="s">
        <v>198</v>
      </c>
      <c r="D93" s="16">
        <v>1</v>
      </c>
      <c r="E93" s="16" t="s">
        <v>234</v>
      </c>
      <c r="F93" s="28">
        <v>20</v>
      </c>
      <c r="G93" s="16" t="s">
        <v>365</v>
      </c>
      <c r="H93" s="16" t="s">
        <v>239</v>
      </c>
      <c r="I93" s="16" t="s">
        <v>607</v>
      </c>
    </row>
    <row r="94" spans="1:9" x14ac:dyDescent="0.35">
      <c r="A94" s="32">
        <v>45847</v>
      </c>
      <c r="B94" s="16" t="s">
        <v>204</v>
      </c>
      <c r="C94" s="16" t="s">
        <v>198</v>
      </c>
      <c r="D94" s="16">
        <v>1</v>
      </c>
      <c r="E94" s="16" t="s">
        <v>234</v>
      </c>
      <c r="F94" s="28">
        <v>20</v>
      </c>
      <c r="G94" s="16" t="s">
        <v>374</v>
      </c>
      <c r="H94" s="16" t="s">
        <v>239</v>
      </c>
      <c r="I94" s="16" t="s">
        <v>607</v>
      </c>
    </row>
    <row r="95" spans="1:9" x14ac:dyDescent="0.35">
      <c r="A95" s="32">
        <v>45847</v>
      </c>
      <c r="B95" s="16" t="s">
        <v>204</v>
      </c>
      <c r="C95" s="16" t="s">
        <v>198</v>
      </c>
      <c r="D95" s="16">
        <v>1</v>
      </c>
      <c r="E95" s="16" t="s">
        <v>234</v>
      </c>
      <c r="F95" s="28">
        <v>20</v>
      </c>
      <c r="G95" s="16" t="s">
        <v>375</v>
      </c>
      <c r="H95" s="16" t="s">
        <v>239</v>
      </c>
      <c r="I95" s="16" t="s">
        <v>607</v>
      </c>
    </row>
    <row r="96" spans="1:9" x14ac:dyDescent="0.35">
      <c r="A96" s="32">
        <v>45847</v>
      </c>
      <c r="B96" s="16" t="s">
        <v>204</v>
      </c>
      <c r="C96" s="16" t="s">
        <v>198</v>
      </c>
      <c r="D96" s="16">
        <v>1</v>
      </c>
      <c r="E96" s="16" t="s">
        <v>234</v>
      </c>
      <c r="F96" s="28">
        <v>20</v>
      </c>
      <c r="G96" s="16" t="s">
        <v>357</v>
      </c>
      <c r="H96" s="16" t="s">
        <v>239</v>
      </c>
      <c r="I96" s="16" t="s">
        <v>607</v>
      </c>
    </row>
    <row r="97" spans="1:9" x14ac:dyDescent="0.35">
      <c r="A97" s="32">
        <v>45847</v>
      </c>
      <c r="B97" s="16" t="s">
        <v>371</v>
      </c>
      <c r="C97" s="16" t="s">
        <v>198</v>
      </c>
      <c r="D97" s="16">
        <v>1</v>
      </c>
      <c r="E97" s="16" t="s">
        <v>234</v>
      </c>
      <c r="F97" s="28">
        <v>20</v>
      </c>
      <c r="G97" s="16" t="s">
        <v>372</v>
      </c>
      <c r="H97" s="16" t="s">
        <v>239</v>
      </c>
      <c r="I97" s="16" t="s">
        <v>607</v>
      </c>
    </row>
    <row r="98" spans="1:9" x14ac:dyDescent="0.35">
      <c r="A98" s="32">
        <v>45847</v>
      </c>
      <c r="B98" s="16" t="s">
        <v>204</v>
      </c>
      <c r="C98" s="16" t="s">
        <v>198</v>
      </c>
      <c r="D98" s="16">
        <v>2</v>
      </c>
      <c r="E98" s="16" t="s">
        <v>234</v>
      </c>
      <c r="F98" s="28">
        <v>40</v>
      </c>
      <c r="G98" s="16" t="s">
        <v>362</v>
      </c>
      <c r="H98" s="16" t="s">
        <v>236</v>
      </c>
      <c r="I98" s="16" t="s">
        <v>607</v>
      </c>
    </row>
    <row r="99" spans="1:9" x14ac:dyDescent="0.35">
      <c r="A99" s="32">
        <v>45847</v>
      </c>
      <c r="B99" s="16" t="s">
        <v>204</v>
      </c>
      <c r="C99" s="16" t="s">
        <v>198</v>
      </c>
      <c r="D99" s="16">
        <v>2</v>
      </c>
      <c r="E99" s="16" t="s">
        <v>234</v>
      </c>
      <c r="F99" s="28">
        <v>40</v>
      </c>
      <c r="G99" s="16" t="s">
        <v>364</v>
      </c>
      <c r="H99" s="16" t="s">
        <v>236</v>
      </c>
      <c r="I99" s="16" t="s">
        <v>607</v>
      </c>
    </row>
    <row r="100" spans="1:9" x14ac:dyDescent="0.35">
      <c r="A100" s="32">
        <v>45847</v>
      </c>
      <c r="B100" s="16" t="s">
        <v>204</v>
      </c>
      <c r="C100" s="16" t="s">
        <v>198</v>
      </c>
      <c r="D100" s="16">
        <v>3</v>
      </c>
      <c r="E100" s="16" t="s">
        <v>234</v>
      </c>
      <c r="F100" s="28">
        <v>60</v>
      </c>
      <c r="G100" s="16" t="s">
        <v>370</v>
      </c>
      <c r="H100" s="16" t="s">
        <v>239</v>
      </c>
      <c r="I100" s="16" t="s">
        <v>607</v>
      </c>
    </row>
    <row r="101" spans="1:9" x14ac:dyDescent="0.35">
      <c r="A101" s="32">
        <v>45847</v>
      </c>
      <c r="B101" s="16" t="s">
        <v>231</v>
      </c>
      <c r="C101" s="16" t="s">
        <v>198</v>
      </c>
      <c r="D101" s="16">
        <v>1</v>
      </c>
      <c r="E101" s="16" t="s">
        <v>234</v>
      </c>
      <c r="F101" s="28">
        <v>20</v>
      </c>
      <c r="G101" s="16" t="s">
        <v>369</v>
      </c>
      <c r="H101" s="16" t="s">
        <v>236</v>
      </c>
      <c r="I101" s="16" t="s">
        <v>607</v>
      </c>
    </row>
    <row r="102" spans="1:9" x14ac:dyDescent="0.35">
      <c r="A102" s="32">
        <v>45847</v>
      </c>
      <c r="B102" s="16" t="s">
        <v>229</v>
      </c>
      <c r="C102" s="16" t="s">
        <v>198</v>
      </c>
      <c r="D102" s="16">
        <v>1</v>
      </c>
      <c r="E102" s="16" t="s">
        <v>234</v>
      </c>
      <c r="F102" s="28">
        <v>20</v>
      </c>
      <c r="G102" s="16" t="s">
        <v>320</v>
      </c>
      <c r="H102" s="16" t="s">
        <v>236</v>
      </c>
      <c r="I102" s="16" t="s">
        <v>607</v>
      </c>
    </row>
    <row r="103" spans="1:9" x14ac:dyDescent="0.35">
      <c r="A103" s="32">
        <v>45847</v>
      </c>
      <c r="B103" s="16" t="s">
        <v>229</v>
      </c>
      <c r="C103" s="16" t="s">
        <v>198</v>
      </c>
      <c r="D103" s="16">
        <v>1</v>
      </c>
      <c r="E103" s="16" t="s">
        <v>234</v>
      </c>
      <c r="F103" s="28">
        <v>20</v>
      </c>
      <c r="G103" s="16" t="s">
        <v>320</v>
      </c>
      <c r="H103" s="16" t="s">
        <v>236</v>
      </c>
      <c r="I103" s="16" t="s">
        <v>607</v>
      </c>
    </row>
    <row r="104" spans="1:9" x14ac:dyDescent="0.35">
      <c r="A104" s="32">
        <v>45847</v>
      </c>
      <c r="B104" s="16" t="s">
        <v>305</v>
      </c>
      <c r="C104" s="16" t="s">
        <v>198</v>
      </c>
      <c r="D104" s="16">
        <v>1</v>
      </c>
      <c r="E104" s="16" t="s">
        <v>234</v>
      </c>
      <c r="F104" s="28">
        <v>20</v>
      </c>
      <c r="G104" s="16" t="s">
        <v>356</v>
      </c>
      <c r="H104" s="16" t="s">
        <v>236</v>
      </c>
      <c r="I104" s="16" t="s">
        <v>607</v>
      </c>
    </row>
    <row r="105" spans="1:9" x14ac:dyDescent="0.35">
      <c r="A105" s="32">
        <v>45847</v>
      </c>
      <c r="B105" s="16" t="s">
        <v>300</v>
      </c>
      <c r="C105" s="16" t="s">
        <v>198</v>
      </c>
      <c r="D105" s="16">
        <v>1</v>
      </c>
      <c r="E105" s="16" t="s">
        <v>234</v>
      </c>
      <c r="F105" s="28">
        <v>20</v>
      </c>
      <c r="G105" s="16" t="s">
        <v>354</v>
      </c>
      <c r="H105" s="16" t="s">
        <v>239</v>
      </c>
      <c r="I105" s="16" t="s">
        <v>607</v>
      </c>
    </row>
    <row r="106" spans="1:9" x14ac:dyDescent="0.35">
      <c r="A106" s="32">
        <v>45847</v>
      </c>
      <c r="B106" s="16" t="s">
        <v>300</v>
      </c>
      <c r="C106" s="16" t="s">
        <v>198</v>
      </c>
      <c r="D106" s="16">
        <v>1</v>
      </c>
      <c r="E106" s="16" t="s">
        <v>234</v>
      </c>
      <c r="F106" s="28">
        <v>20</v>
      </c>
      <c r="G106" s="16" t="s">
        <v>336</v>
      </c>
      <c r="H106" s="16" t="s">
        <v>239</v>
      </c>
      <c r="I106" s="16" t="s">
        <v>607</v>
      </c>
    </row>
    <row r="107" spans="1:9" x14ac:dyDescent="0.35">
      <c r="A107" s="32">
        <v>45847</v>
      </c>
      <c r="B107" s="16" t="s">
        <v>300</v>
      </c>
      <c r="C107" s="16" t="s">
        <v>198</v>
      </c>
      <c r="D107" s="16">
        <v>1</v>
      </c>
      <c r="E107" s="16" t="s">
        <v>234</v>
      </c>
      <c r="F107" s="28">
        <v>20</v>
      </c>
      <c r="G107" s="16" t="s">
        <v>358</v>
      </c>
      <c r="H107" s="16" t="s">
        <v>239</v>
      </c>
      <c r="I107" s="16" t="s">
        <v>607</v>
      </c>
    </row>
    <row r="108" spans="1:9" x14ac:dyDescent="0.35">
      <c r="A108" s="32">
        <v>45847</v>
      </c>
      <c r="B108" s="16" t="s">
        <v>300</v>
      </c>
      <c r="C108" s="16" t="s">
        <v>198</v>
      </c>
      <c r="D108" s="16">
        <v>1</v>
      </c>
      <c r="E108" s="16" t="s">
        <v>234</v>
      </c>
      <c r="F108" s="28">
        <v>20</v>
      </c>
      <c r="G108" s="16" t="s">
        <v>347</v>
      </c>
      <c r="H108" s="16" t="s">
        <v>239</v>
      </c>
      <c r="I108" s="16" t="s">
        <v>607</v>
      </c>
    </row>
    <row r="109" spans="1:9" x14ac:dyDescent="0.35">
      <c r="A109" s="32">
        <v>45847</v>
      </c>
      <c r="B109" s="16" t="s">
        <v>300</v>
      </c>
      <c r="C109" s="16" t="s">
        <v>198</v>
      </c>
      <c r="D109" s="16">
        <v>1</v>
      </c>
      <c r="E109" s="16" t="s">
        <v>234</v>
      </c>
      <c r="F109" s="28">
        <v>20</v>
      </c>
      <c r="G109" s="16" t="s">
        <v>319</v>
      </c>
      <c r="H109" s="16" t="s">
        <v>239</v>
      </c>
      <c r="I109" s="16" t="s">
        <v>607</v>
      </c>
    </row>
    <row r="110" spans="1:9" x14ac:dyDescent="0.35">
      <c r="A110" s="32">
        <v>45847</v>
      </c>
      <c r="B110" s="16" t="s">
        <v>300</v>
      </c>
      <c r="C110" s="16" t="s">
        <v>198</v>
      </c>
      <c r="D110" s="16">
        <v>2</v>
      </c>
      <c r="E110" s="16" t="s">
        <v>234</v>
      </c>
      <c r="F110" s="28">
        <v>40</v>
      </c>
      <c r="G110" s="16" t="s">
        <v>319</v>
      </c>
      <c r="H110" s="16" t="s">
        <v>239</v>
      </c>
      <c r="I110" s="16" t="s">
        <v>607</v>
      </c>
    </row>
    <row r="111" spans="1:9" x14ac:dyDescent="0.35">
      <c r="A111" s="32">
        <v>45847</v>
      </c>
      <c r="B111" s="16" t="s">
        <v>300</v>
      </c>
      <c r="C111" s="16" t="s">
        <v>198</v>
      </c>
      <c r="D111" s="16">
        <v>1</v>
      </c>
      <c r="E111" s="16" t="s">
        <v>234</v>
      </c>
      <c r="F111" s="28">
        <v>20</v>
      </c>
      <c r="G111" s="16" t="s">
        <v>361</v>
      </c>
      <c r="H111" s="16" t="s">
        <v>236</v>
      </c>
      <c r="I111" s="16" t="s">
        <v>607</v>
      </c>
    </row>
    <row r="112" spans="1:9" x14ac:dyDescent="0.35">
      <c r="A112" s="32">
        <v>45847</v>
      </c>
      <c r="B112" s="16" t="s">
        <v>300</v>
      </c>
      <c r="C112" s="16" t="s">
        <v>198</v>
      </c>
      <c r="D112" s="16">
        <v>2</v>
      </c>
      <c r="E112" s="16" t="s">
        <v>234</v>
      </c>
      <c r="F112" s="28">
        <v>40</v>
      </c>
      <c r="G112" s="16" t="s">
        <v>327</v>
      </c>
      <c r="H112" s="16" t="s">
        <v>236</v>
      </c>
      <c r="I112" s="16" t="s">
        <v>607</v>
      </c>
    </row>
    <row r="113" spans="1:10" x14ac:dyDescent="0.35">
      <c r="A113" s="32">
        <v>45847</v>
      </c>
      <c r="B113" s="16" t="s">
        <v>300</v>
      </c>
      <c r="C113" s="16" t="s">
        <v>198</v>
      </c>
      <c r="D113" s="16">
        <v>1</v>
      </c>
      <c r="E113" s="16" t="s">
        <v>234</v>
      </c>
      <c r="F113" s="28">
        <v>20</v>
      </c>
      <c r="G113" s="16" t="s">
        <v>324</v>
      </c>
      <c r="H113" s="16" t="s">
        <v>239</v>
      </c>
      <c r="I113" s="16" t="s">
        <v>607</v>
      </c>
    </row>
    <row r="114" spans="1:10" x14ac:dyDescent="0.35">
      <c r="A114" s="32">
        <v>45847</v>
      </c>
      <c r="B114" s="16" t="s">
        <v>300</v>
      </c>
      <c r="C114" s="16" t="s">
        <v>198</v>
      </c>
      <c r="D114" s="16">
        <v>1</v>
      </c>
      <c r="E114" s="16" t="s">
        <v>234</v>
      </c>
      <c r="F114" s="28">
        <v>20</v>
      </c>
      <c r="G114" s="16" t="s">
        <v>328</v>
      </c>
      <c r="H114" s="16" t="s">
        <v>239</v>
      </c>
      <c r="I114" s="16" t="s">
        <v>607</v>
      </c>
    </row>
    <row r="115" spans="1:10" x14ac:dyDescent="0.35">
      <c r="A115" s="32">
        <v>45847</v>
      </c>
      <c r="B115" s="16" t="s">
        <v>300</v>
      </c>
      <c r="C115" s="16" t="s">
        <v>198</v>
      </c>
      <c r="D115" s="16">
        <v>2</v>
      </c>
      <c r="E115" s="16" t="s">
        <v>234</v>
      </c>
      <c r="F115" s="28">
        <v>40</v>
      </c>
      <c r="G115" s="16" t="s">
        <v>359</v>
      </c>
      <c r="H115" s="16" t="s">
        <v>239</v>
      </c>
      <c r="I115" s="16" t="s">
        <v>607</v>
      </c>
      <c r="J115" s="16" t="s">
        <v>637</v>
      </c>
    </row>
    <row r="116" spans="1:10" x14ac:dyDescent="0.35">
      <c r="A116" s="32">
        <v>45847</v>
      </c>
      <c r="B116" s="16" t="s">
        <v>226</v>
      </c>
      <c r="C116" s="16" t="s">
        <v>198</v>
      </c>
      <c r="D116" s="16">
        <v>1</v>
      </c>
      <c r="E116" s="16" t="s">
        <v>234</v>
      </c>
      <c r="F116" s="28">
        <v>21.7</v>
      </c>
      <c r="G116" s="16" t="s">
        <v>326</v>
      </c>
      <c r="H116" s="16" t="s">
        <v>239</v>
      </c>
      <c r="I116" s="16" t="s">
        <v>607</v>
      </c>
    </row>
    <row r="117" spans="1:10" x14ac:dyDescent="0.35">
      <c r="A117" s="32">
        <v>45847</v>
      </c>
      <c r="B117" s="16" t="s">
        <v>213</v>
      </c>
      <c r="C117" s="16" t="s">
        <v>198</v>
      </c>
      <c r="D117" s="16">
        <v>1</v>
      </c>
      <c r="E117" s="16" t="s">
        <v>234</v>
      </c>
      <c r="F117" s="28">
        <v>20</v>
      </c>
      <c r="G117" s="16" t="s">
        <v>322</v>
      </c>
      <c r="H117" s="16" t="s">
        <v>239</v>
      </c>
      <c r="I117" s="16" t="s">
        <v>607</v>
      </c>
    </row>
    <row r="118" spans="1:10" x14ac:dyDescent="0.35">
      <c r="A118" s="32">
        <v>45847</v>
      </c>
      <c r="B118" s="16" t="s">
        <v>213</v>
      </c>
      <c r="C118" s="16" t="s">
        <v>198</v>
      </c>
      <c r="D118" s="16">
        <v>1</v>
      </c>
      <c r="E118" s="16" t="s">
        <v>234</v>
      </c>
      <c r="F118" s="28">
        <v>20</v>
      </c>
      <c r="G118" s="16" t="s">
        <v>342</v>
      </c>
      <c r="H118" s="16" t="s">
        <v>236</v>
      </c>
      <c r="I118" s="16" t="s">
        <v>607</v>
      </c>
    </row>
    <row r="119" spans="1:10" x14ac:dyDescent="0.35">
      <c r="A119" s="32">
        <v>45847</v>
      </c>
      <c r="B119" s="16" t="s">
        <v>213</v>
      </c>
      <c r="C119" s="16" t="s">
        <v>198</v>
      </c>
      <c r="D119" s="16">
        <v>1</v>
      </c>
      <c r="E119" s="16" t="s">
        <v>234</v>
      </c>
      <c r="F119" s="28">
        <v>20</v>
      </c>
      <c r="G119" s="16" t="s">
        <v>350</v>
      </c>
      <c r="H119" s="16" t="s">
        <v>239</v>
      </c>
      <c r="I119" s="16" t="s">
        <v>607</v>
      </c>
    </row>
    <row r="120" spans="1:10" x14ac:dyDescent="0.35">
      <c r="A120" s="32">
        <v>45847</v>
      </c>
      <c r="B120" s="16" t="s">
        <v>243</v>
      </c>
      <c r="C120" s="16" t="s">
        <v>198</v>
      </c>
      <c r="D120" s="16">
        <v>1</v>
      </c>
      <c r="E120" s="16" t="s">
        <v>234</v>
      </c>
      <c r="F120" s="28">
        <v>20</v>
      </c>
      <c r="G120" s="16" t="s">
        <v>344</v>
      </c>
      <c r="H120" s="16" t="s">
        <v>239</v>
      </c>
      <c r="I120" s="16" t="s">
        <v>607</v>
      </c>
    </row>
    <row r="121" spans="1:10" x14ac:dyDescent="0.35">
      <c r="A121" s="32">
        <v>45847</v>
      </c>
      <c r="B121" s="16" t="s">
        <v>215</v>
      </c>
      <c r="C121" s="16" t="s">
        <v>198</v>
      </c>
      <c r="D121" s="16">
        <v>1</v>
      </c>
      <c r="E121" s="16" t="s">
        <v>234</v>
      </c>
      <c r="F121" s="28">
        <v>20</v>
      </c>
      <c r="G121" s="16" t="s">
        <v>380</v>
      </c>
      <c r="H121" s="16" t="s">
        <v>239</v>
      </c>
      <c r="I121" s="16" t="s">
        <v>607</v>
      </c>
    </row>
    <row r="122" spans="1:10" x14ac:dyDescent="0.35">
      <c r="A122" s="32">
        <v>45847</v>
      </c>
      <c r="B122" s="16" t="s">
        <v>215</v>
      </c>
      <c r="C122" s="16" t="s">
        <v>198</v>
      </c>
      <c r="D122" s="16">
        <v>1</v>
      </c>
      <c r="E122" s="16" t="s">
        <v>234</v>
      </c>
      <c r="F122" s="28">
        <v>20</v>
      </c>
      <c r="G122" s="16" t="s">
        <v>355</v>
      </c>
      <c r="H122" s="16" t="s">
        <v>236</v>
      </c>
      <c r="I122" s="16" t="s">
        <v>607</v>
      </c>
    </row>
    <row r="123" spans="1:10" x14ac:dyDescent="0.35">
      <c r="A123" s="32">
        <v>45847</v>
      </c>
      <c r="B123" s="16" t="s">
        <v>214</v>
      </c>
      <c r="C123" s="16" t="s">
        <v>198</v>
      </c>
      <c r="D123" s="16">
        <v>1</v>
      </c>
      <c r="E123" s="16" t="s">
        <v>234</v>
      </c>
      <c r="F123" s="28">
        <v>20</v>
      </c>
      <c r="G123" s="16" t="s">
        <v>360</v>
      </c>
      <c r="H123" s="16" t="s">
        <v>236</v>
      </c>
      <c r="I123" s="16" t="s">
        <v>607</v>
      </c>
    </row>
    <row r="124" spans="1:10" x14ac:dyDescent="0.35">
      <c r="A124" s="32">
        <v>45847</v>
      </c>
      <c r="B124" s="16" t="s">
        <v>214</v>
      </c>
      <c r="C124" s="16" t="s">
        <v>198</v>
      </c>
      <c r="D124" s="16">
        <v>1</v>
      </c>
      <c r="E124" s="16" t="s">
        <v>234</v>
      </c>
      <c r="F124" s="28">
        <v>20</v>
      </c>
      <c r="G124" s="16" t="s">
        <v>343</v>
      </c>
      <c r="H124" s="16" t="s">
        <v>236</v>
      </c>
      <c r="I124" s="16" t="s">
        <v>607</v>
      </c>
    </row>
    <row r="125" spans="1:10" x14ac:dyDescent="0.35">
      <c r="A125" s="32">
        <v>45847</v>
      </c>
      <c r="B125" s="16" t="s">
        <v>506</v>
      </c>
      <c r="C125" s="16" t="s">
        <v>198</v>
      </c>
      <c r="D125" s="16">
        <v>2</v>
      </c>
      <c r="E125" s="16" t="s">
        <v>234</v>
      </c>
      <c r="F125" s="28">
        <v>40</v>
      </c>
      <c r="G125" s="16" t="s">
        <v>330</v>
      </c>
      <c r="H125" s="16" t="s">
        <v>239</v>
      </c>
      <c r="I125" s="16" t="s">
        <v>607</v>
      </c>
    </row>
    <row r="126" spans="1:10" x14ac:dyDescent="0.35">
      <c r="A126" s="32">
        <v>45847</v>
      </c>
      <c r="B126" s="16" t="s">
        <v>217</v>
      </c>
      <c r="C126" s="16" t="s">
        <v>198</v>
      </c>
      <c r="D126" s="16">
        <v>1</v>
      </c>
      <c r="E126" s="16" t="s">
        <v>234</v>
      </c>
      <c r="F126" s="28">
        <v>20</v>
      </c>
      <c r="G126" s="16" t="s">
        <v>381</v>
      </c>
      <c r="H126" s="16" t="s">
        <v>382</v>
      </c>
      <c r="I126" s="16" t="s">
        <v>607</v>
      </c>
    </row>
    <row r="127" spans="1:10" x14ac:dyDescent="0.35">
      <c r="A127" s="32">
        <v>45847</v>
      </c>
      <c r="B127" s="16" t="s">
        <v>217</v>
      </c>
      <c r="C127" s="16" t="s">
        <v>198</v>
      </c>
      <c r="D127" s="16">
        <v>1</v>
      </c>
      <c r="E127" s="16" t="s">
        <v>234</v>
      </c>
      <c r="F127" s="28">
        <v>20</v>
      </c>
      <c r="G127" s="16" t="s">
        <v>338</v>
      </c>
      <c r="H127" s="16" t="s">
        <v>236</v>
      </c>
      <c r="I127" s="16" t="s">
        <v>607</v>
      </c>
    </row>
    <row r="128" spans="1:10" x14ac:dyDescent="0.35">
      <c r="A128" s="32">
        <v>45847</v>
      </c>
      <c r="B128" s="16" t="s">
        <v>217</v>
      </c>
      <c r="C128" s="16" t="s">
        <v>198</v>
      </c>
      <c r="D128" s="16">
        <v>1</v>
      </c>
      <c r="E128" s="16" t="s">
        <v>234</v>
      </c>
      <c r="F128" s="28">
        <v>20</v>
      </c>
      <c r="G128" s="16" t="s">
        <v>376</v>
      </c>
      <c r="H128" s="16" t="s">
        <v>236</v>
      </c>
      <c r="I128" s="16" t="s">
        <v>607</v>
      </c>
    </row>
    <row r="129" spans="1:9" x14ac:dyDescent="0.35">
      <c r="A129" s="32">
        <v>45847</v>
      </c>
      <c r="B129" s="16" t="s">
        <v>367</v>
      </c>
      <c r="C129" s="16" t="s">
        <v>187</v>
      </c>
      <c r="D129" s="16">
        <v>1</v>
      </c>
      <c r="E129" s="16" t="s">
        <v>234</v>
      </c>
      <c r="F129" s="28">
        <v>20</v>
      </c>
      <c r="G129" s="16" t="s">
        <v>368</v>
      </c>
      <c r="I129" s="16" t="s">
        <v>607</v>
      </c>
    </row>
    <row r="130" spans="1:9" x14ac:dyDescent="0.35">
      <c r="A130" s="32">
        <v>45847</v>
      </c>
      <c r="B130" s="16" t="s">
        <v>291</v>
      </c>
      <c r="C130" s="16" t="s">
        <v>198</v>
      </c>
      <c r="D130" s="16">
        <v>1</v>
      </c>
      <c r="E130" s="16" t="s">
        <v>234</v>
      </c>
      <c r="F130" s="28">
        <v>20</v>
      </c>
      <c r="G130" s="16" t="s">
        <v>373</v>
      </c>
      <c r="H130" s="16" t="s">
        <v>239</v>
      </c>
      <c r="I130" s="16" t="s">
        <v>607</v>
      </c>
    </row>
    <row r="131" spans="1:9" x14ac:dyDescent="0.35">
      <c r="A131" s="32">
        <v>45847</v>
      </c>
      <c r="B131" s="16" t="s">
        <v>291</v>
      </c>
      <c r="C131" s="16" t="s">
        <v>198</v>
      </c>
      <c r="D131" s="16">
        <v>1</v>
      </c>
      <c r="E131" s="16" t="s">
        <v>234</v>
      </c>
      <c r="F131" s="28">
        <v>20</v>
      </c>
      <c r="G131" s="16" t="s">
        <v>323</v>
      </c>
      <c r="H131" s="16" t="s">
        <v>236</v>
      </c>
      <c r="I131" s="16" t="s">
        <v>607</v>
      </c>
    </row>
    <row r="132" spans="1:9" x14ac:dyDescent="0.35">
      <c r="A132" s="32">
        <v>45847</v>
      </c>
      <c r="B132" s="16" t="s">
        <v>291</v>
      </c>
      <c r="C132" s="16" t="s">
        <v>198</v>
      </c>
      <c r="D132" s="16">
        <v>1</v>
      </c>
      <c r="E132" s="16" t="s">
        <v>234</v>
      </c>
      <c r="F132" s="28">
        <v>20</v>
      </c>
      <c r="G132" s="16" t="s">
        <v>363</v>
      </c>
      <c r="H132" s="16" t="s">
        <v>239</v>
      </c>
      <c r="I132" s="16" t="s">
        <v>607</v>
      </c>
    </row>
    <row r="133" spans="1:9" x14ac:dyDescent="0.35">
      <c r="A133" s="32">
        <v>45847</v>
      </c>
      <c r="B133" s="16" t="s">
        <v>377</v>
      </c>
      <c r="C133" s="16" t="s">
        <v>198</v>
      </c>
      <c r="D133" s="16">
        <v>1</v>
      </c>
      <c r="E133" s="16" t="s">
        <v>234</v>
      </c>
      <c r="F133" s="28">
        <v>20</v>
      </c>
      <c r="G133" s="16" t="s">
        <v>378</v>
      </c>
      <c r="H133" s="16" t="s">
        <v>236</v>
      </c>
      <c r="I133" s="16" t="s">
        <v>607</v>
      </c>
    </row>
    <row r="134" spans="1:9" x14ac:dyDescent="0.35">
      <c r="A134" s="32">
        <v>45847</v>
      </c>
      <c r="B134" s="16" t="s">
        <v>296</v>
      </c>
      <c r="C134" s="16" t="s">
        <v>198</v>
      </c>
      <c r="D134" s="16">
        <v>1</v>
      </c>
      <c r="E134" s="16" t="s">
        <v>234</v>
      </c>
      <c r="F134" s="28">
        <v>20</v>
      </c>
      <c r="G134" s="16" t="s">
        <v>379</v>
      </c>
      <c r="H134" s="16" t="s">
        <v>239</v>
      </c>
      <c r="I134" s="16" t="s">
        <v>607</v>
      </c>
    </row>
    <row r="135" spans="1:9" x14ac:dyDescent="0.35">
      <c r="A135" s="32">
        <v>45847</v>
      </c>
      <c r="B135" s="16" t="s">
        <v>272</v>
      </c>
      <c r="C135" s="16" t="s">
        <v>198</v>
      </c>
      <c r="D135" s="16">
        <v>1</v>
      </c>
      <c r="E135" s="16" t="s">
        <v>234</v>
      </c>
      <c r="F135" s="28">
        <v>20</v>
      </c>
      <c r="G135" s="16" t="s">
        <v>339</v>
      </c>
      <c r="H135" s="16" t="s">
        <v>236</v>
      </c>
      <c r="I135" s="16" t="s">
        <v>607</v>
      </c>
    </row>
    <row r="136" spans="1:9" x14ac:dyDescent="0.35">
      <c r="A136" s="32">
        <v>45847</v>
      </c>
      <c r="B136" s="16" t="s">
        <v>272</v>
      </c>
      <c r="C136" s="16" t="s">
        <v>198</v>
      </c>
      <c r="D136" s="16">
        <v>1</v>
      </c>
      <c r="E136" s="16" t="s">
        <v>234</v>
      </c>
      <c r="F136" s="28">
        <v>20</v>
      </c>
      <c r="G136" s="16" t="s">
        <v>335</v>
      </c>
      <c r="H136" s="16" t="s">
        <v>236</v>
      </c>
      <c r="I136" s="16" t="s">
        <v>607</v>
      </c>
    </row>
    <row r="137" spans="1:9" x14ac:dyDescent="0.35">
      <c r="A137" s="32">
        <v>45847</v>
      </c>
      <c r="B137" s="16" t="s">
        <v>272</v>
      </c>
      <c r="C137" s="16" t="s">
        <v>187</v>
      </c>
      <c r="D137" s="16">
        <v>1</v>
      </c>
      <c r="E137" s="16" t="s">
        <v>234</v>
      </c>
      <c r="F137" s="28">
        <v>25</v>
      </c>
      <c r="G137" s="16" t="s">
        <v>321</v>
      </c>
      <c r="I137" s="16" t="s">
        <v>607</v>
      </c>
    </row>
    <row r="138" spans="1:9" x14ac:dyDescent="0.35">
      <c r="A138" s="32">
        <v>45847</v>
      </c>
      <c r="B138" s="16" t="s">
        <v>345</v>
      </c>
      <c r="C138" s="16" t="s">
        <v>198</v>
      </c>
      <c r="D138" s="16">
        <v>1</v>
      </c>
      <c r="E138" s="16" t="s">
        <v>234</v>
      </c>
      <c r="F138" s="28">
        <v>20</v>
      </c>
      <c r="G138" s="16" t="s">
        <v>349</v>
      </c>
      <c r="H138" s="16" t="s">
        <v>236</v>
      </c>
      <c r="I138" s="16" t="s">
        <v>607</v>
      </c>
    </row>
    <row r="139" spans="1:9" x14ac:dyDescent="0.35">
      <c r="A139" s="32">
        <v>45847</v>
      </c>
      <c r="B139" s="16" t="s">
        <v>256</v>
      </c>
      <c r="C139" s="16" t="s">
        <v>198</v>
      </c>
      <c r="D139" s="16">
        <v>1</v>
      </c>
      <c r="E139" s="16" t="s">
        <v>234</v>
      </c>
      <c r="F139" s="28">
        <v>20</v>
      </c>
      <c r="G139" s="16" t="s">
        <v>353</v>
      </c>
      <c r="H139" s="16" t="s">
        <v>236</v>
      </c>
      <c r="I139" s="16" t="s">
        <v>607</v>
      </c>
    </row>
    <row r="140" spans="1:9" x14ac:dyDescent="0.35">
      <c r="A140" s="32">
        <v>45847</v>
      </c>
      <c r="B140" s="16" t="s">
        <v>256</v>
      </c>
      <c r="C140" s="16" t="s">
        <v>198</v>
      </c>
      <c r="D140" s="16">
        <v>1</v>
      </c>
      <c r="E140" s="16" t="s">
        <v>234</v>
      </c>
      <c r="F140" s="28">
        <v>20</v>
      </c>
      <c r="G140" s="16" t="s">
        <v>257</v>
      </c>
      <c r="H140" s="16" t="s">
        <v>236</v>
      </c>
      <c r="I140" s="16" t="s">
        <v>607</v>
      </c>
    </row>
    <row r="141" spans="1:9" x14ac:dyDescent="0.35">
      <c r="A141" s="32">
        <v>45847</v>
      </c>
      <c r="B141" s="16" t="s">
        <v>256</v>
      </c>
      <c r="C141" s="16" t="s">
        <v>198</v>
      </c>
      <c r="D141" s="16">
        <v>1</v>
      </c>
      <c r="E141" s="16" t="s">
        <v>234</v>
      </c>
      <c r="F141" s="28">
        <v>20</v>
      </c>
      <c r="G141" s="16" t="s">
        <v>348</v>
      </c>
      <c r="H141" s="16" t="s">
        <v>236</v>
      </c>
      <c r="I141" s="16" t="s">
        <v>607</v>
      </c>
    </row>
    <row r="142" spans="1:9" x14ac:dyDescent="0.35">
      <c r="A142" s="32">
        <v>45847</v>
      </c>
      <c r="B142" s="16" t="s">
        <v>256</v>
      </c>
      <c r="C142" s="16" t="s">
        <v>198</v>
      </c>
      <c r="D142" s="16">
        <v>1</v>
      </c>
      <c r="E142" s="16" t="s">
        <v>234</v>
      </c>
      <c r="F142" s="28">
        <v>20</v>
      </c>
      <c r="G142" s="16" t="s">
        <v>325</v>
      </c>
      <c r="H142" s="16" t="s">
        <v>239</v>
      </c>
      <c r="I142" s="16" t="s">
        <v>607</v>
      </c>
    </row>
    <row r="143" spans="1:9" x14ac:dyDescent="0.35">
      <c r="A143" s="32">
        <v>45847</v>
      </c>
      <c r="B143" s="16" t="s">
        <v>256</v>
      </c>
      <c r="C143" s="16" t="s">
        <v>198</v>
      </c>
      <c r="D143" s="16">
        <v>1</v>
      </c>
      <c r="E143" s="16" t="s">
        <v>234</v>
      </c>
      <c r="F143" s="28">
        <v>20</v>
      </c>
      <c r="G143" s="16" t="s">
        <v>352</v>
      </c>
      <c r="H143" s="16" t="s">
        <v>236</v>
      </c>
      <c r="I143" s="16" t="s">
        <v>607</v>
      </c>
    </row>
    <row r="144" spans="1:9" x14ac:dyDescent="0.35">
      <c r="A144" s="32">
        <v>45847</v>
      </c>
      <c r="B144" s="16" t="s">
        <v>345</v>
      </c>
      <c r="C144" s="16" t="s">
        <v>198</v>
      </c>
      <c r="D144" s="16">
        <v>1</v>
      </c>
      <c r="E144" s="16" t="s">
        <v>234</v>
      </c>
      <c r="F144" s="28">
        <v>20</v>
      </c>
      <c r="G144" s="16" t="s">
        <v>346</v>
      </c>
      <c r="H144" s="16" t="s">
        <v>236</v>
      </c>
      <c r="I144" s="16" t="s">
        <v>607</v>
      </c>
    </row>
    <row r="145" spans="1:9" x14ac:dyDescent="0.35">
      <c r="A145" s="32">
        <v>45848</v>
      </c>
      <c r="B145" s="16" t="s">
        <v>213</v>
      </c>
      <c r="C145" s="16" t="s">
        <v>198</v>
      </c>
      <c r="D145" s="16">
        <v>1</v>
      </c>
      <c r="E145" s="16" t="s">
        <v>234</v>
      </c>
      <c r="F145" s="28">
        <v>20</v>
      </c>
      <c r="G145" s="16" t="s">
        <v>313</v>
      </c>
      <c r="H145" s="16" t="s">
        <v>239</v>
      </c>
      <c r="I145" s="16" t="s">
        <v>607</v>
      </c>
    </row>
    <row r="146" spans="1:9" x14ac:dyDescent="0.35">
      <c r="A146" s="32">
        <v>45848</v>
      </c>
      <c r="B146" s="16" t="s">
        <v>223</v>
      </c>
      <c r="C146" s="16" t="s">
        <v>198</v>
      </c>
      <c r="D146" s="16">
        <v>7</v>
      </c>
      <c r="E146" s="16" t="s">
        <v>186</v>
      </c>
      <c r="F146" s="28">
        <f>D146*20</f>
        <v>140</v>
      </c>
      <c r="G146" s="16" t="s">
        <v>552</v>
      </c>
      <c r="I146" s="16" t="s">
        <v>607</v>
      </c>
    </row>
    <row r="147" spans="1:9" x14ac:dyDescent="0.35">
      <c r="A147" s="32">
        <v>45848</v>
      </c>
      <c r="B147" s="16" t="s">
        <v>206</v>
      </c>
      <c r="C147" s="16" t="s">
        <v>198</v>
      </c>
      <c r="D147" s="16">
        <v>18</v>
      </c>
      <c r="E147" s="16" t="s">
        <v>186</v>
      </c>
      <c r="F147" s="33">
        <f>D147*20</f>
        <v>360</v>
      </c>
      <c r="G147" s="16" t="s">
        <v>552</v>
      </c>
      <c r="I147" s="16" t="s">
        <v>607</v>
      </c>
    </row>
    <row r="148" spans="1:9" x14ac:dyDescent="0.35">
      <c r="A148" s="32">
        <v>45848</v>
      </c>
      <c r="B148" s="16" t="s">
        <v>206</v>
      </c>
      <c r="C148" s="16" t="s">
        <v>198</v>
      </c>
      <c r="D148" s="16">
        <v>1</v>
      </c>
      <c r="E148" s="16" t="s">
        <v>234</v>
      </c>
      <c r="F148" s="28">
        <v>20</v>
      </c>
      <c r="G148" s="16" t="s">
        <v>254</v>
      </c>
      <c r="H148" s="16" t="s">
        <v>236</v>
      </c>
      <c r="I148" s="16" t="s">
        <v>607</v>
      </c>
    </row>
    <row r="149" spans="1:9" x14ac:dyDescent="0.35">
      <c r="A149" s="32">
        <v>45848</v>
      </c>
      <c r="B149" s="16" t="s">
        <v>206</v>
      </c>
      <c r="C149" s="16" t="s">
        <v>198</v>
      </c>
      <c r="D149" s="16">
        <v>1</v>
      </c>
      <c r="E149" s="16" t="s">
        <v>234</v>
      </c>
      <c r="F149" s="28">
        <v>20</v>
      </c>
      <c r="G149" s="16" t="s">
        <v>263</v>
      </c>
      <c r="H149" s="16" t="s">
        <v>236</v>
      </c>
      <c r="I149" s="16" t="s">
        <v>607</v>
      </c>
    </row>
    <row r="150" spans="1:9" x14ac:dyDescent="0.35">
      <c r="A150" s="32">
        <v>45848</v>
      </c>
      <c r="B150" s="16" t="s">
        <v>206</v>
      </c>
      <c r="C150" s="16" t="s">
        <v>198</v>
      </c>
      <c r="D150" s="16">
        <v>3</v>
      </c>
      <c r="E150" s="16" t="s">
        <v>234</v>
      </c>
      <c r="F150" s="28">
        <v>60</v>
      </c>
      <c r="G150" s="16" t="s">
        <v>246</v>
      </c>
      <c r="H150" s="16" t="s">
        <v>236</v>
      </c>
      <c r="I150" s="16" t="s">
        <v>607</v>
      </c>
    </row>
    <row r="151" spans="1:9" x14ac:dyDescent="0.35">
      <c r="A151" s="32">
        <v>45848</v>
      </c>
      <c r="B151" s="16" t="s">
        <v>206</v>
      </c>
      <c r="C151" s="16" t="s">
        <v>198</v>
      </c>
      <c r="D151" s="16">
        <v>1</v>
      </c>
      <c r="E151" s="16" t="s">
        <v>234</v>
      </c>
      <c r="F151" s="28">
        <v>20</v>
      </c>
      <c r="G151" s="16" t="s">
        <v>279</v>
      </c>
      <c r="H151" s="16" t="s">
        <v>236</v>
      </c>
      <c r="I151" s="16" t="s">
        <v>607</v>
      </c>
    </row>
    <row r="152" spans="1:9" x14ac:dyDescent="0.35">
      <c r="A152" s="32">
        <v>45848</v>
      </c>
      <c r="B152" s="16" t="s">
        <v>230</v>
      </c>
      <c r="C152" s="16" t="s">
        <v>198</v>
      </c>
      <c r="D152" s="16">
        <v>14</v>
      </c>
      <c r="E152" s="16" t="s">
        <v>186</v>
      </c>
      <c r="F152" s="28">
        <f>D152*20</f>
        <v>280</v>
      </c>
      <c r="G152" s="16" t="s">
        <v>552</v>
      </c>
      <c r="I152" s="16" t="s">
        <v>607</v>
      </c>
    </row>
    <row r="153" spans="1:9" x14ac:dyDescent="0.35">
      <c r="A153" s="32">
        <v>45848</v>
      </c>
      <c r="B153" s="16" t="s">
        <v>230</v>
      </c>
      <c r="C153" s="16" t="s">
        <v>187</v>
      </c>
      <c r="D153" s="16">
        <v>1</v>
      </c>
      <c r="E153" s="16" t="s">
        <v>186</v>
      </c>
      <c r="F153" s="28">
        <v>10</v>
      </c>
      <c r="G153" s="16" t="s">
        <v>552</v>
      </c>
      <c r="I153" s="16" t="s">
        <v>607</v>
      </c>
    </row>
    <row r="154" spans="1:9" x14ac:dyDescent="0.35">
      <c r="A154" s="32">
        <v>45848</v>
      </c>
      <c r="B154" s="16" t="s">
        <v>232</v>
      </c>
      <c r="C154" s="16" t="s">
        <v>198</v>
      </c>
      <c r="D154" s="16">
        <v>5</v>
      </c>
      <c r="E154" s="16" t="s">
        <v>186</v>
      </c>
      <c r="F154" s="28">
        <f>D154*20</f>
        <v>100</v>
      </c>
      <c r="G154" s="16" t="s">
        <v>552</v>
      </c>
      <c r="I154" s="16" t="s">
        <v>607</v>
      </c>
    </row>
    <row r="155" spans="1:9" x14ac:dyDescent="0.35">
      <c r="A155" s="32">
        <v>45848</v>
      </c>
      <c r="B155" s="16" t="s">
        <v>232</v>
      </c>
      <c r="C155" s="16" t="s">
        <v>198</v>
      </c>
      <c r="D155" s="16">
        <v>1</v>
      </c>
      <c r="E155" s="16" t="s">
        <v>234</v>
      </c>
      <c r="F155" s="28">
        <v>20</v>
      </c>
      <c r="G155" s="16" t="s">
        <v>519</v>
      </c>
      <c r="H155" s="16" t="s">
        <v>239</v>
      </c>
      <c r="I155" s="16" t="s">
        <v>607</v>
      </c>
    </row>
    <row r="156" spans="1:9" x14ac:dyDescent="0.35">
      <c r="A156" s="32">
        <v>45848</v>
      </c>
      <c r="B156" s="16" t="s">
        <v>232</v>
      </c>
      <c r="C156" s="16" t="s">
        <v>198</v>
      </c>
      <c r="D156" s="16">
        <v>2</v>
      </c>
      <c r="E156" s="16" t="s">
        <v>234</v>
      </c>
      <c r="F156" s="28">
        <v>40</v>
      </c>
      <c r="G156" s="16" t="s">
        <v>235</v>
      </c>
      <c r="H156" s="16" t="s">
        <v>236</v>
      </c>
      <c r="I156" s="16" t="s">
        <v>607</v>
      </c>
    </row>
    <row r="157" spans="1:9" x14ac:dyDescent="0.35">
      <c r="A157" s="32">
        <v>45848</v>
      </c>
      <c r="B157" s="16" t="s">
        <v>227</v>
      </c>
      <c r="C157" s="16" t="s">
        <v>198</v>
      </c>
      <c r="D157" s="16">
        <v>1</v>
      </c>
      <c r="E157" s="16" t="s">
        <v>234</v>
      </c>
      <c r="F157" s="28">
        <v>20</v>
      </c>
      <c r="G157" s="16" t="s">
        <v>310</v>
      </c>
      <c r="H157" s="16" t="s">
        <v>236</v>
      </c>
      <c r="I157" s="16" t="s">
        <v>607</v>
      </c>
    </row>
    <row r="158" spans="1:9" x14ac:dyDescent="0.35">
      <c r="A158" s="32">
        <v>45848</v>
      </c>
      <c r="B158" s="16" t="s">
        <v>227</v>
      </c>
      <c r="C158" s="16" t="s">
        <v>198</v>
      </c>
      <c r="D158" s="16">
        <v>10</v>
      </c>
      <c r="E158" s="16" t="s">
        <v>186</v>
      </c>
      <c r="F158" s="28">
        <f>D158*20</f>
        <v>200</v>
      </c>
      <c r="G158" s="16" t="s">
        <v>552</v>
      </c>
      <c r="I158" s="16" t="s">
        <v>607</v>
      </c>
    </row>
    <row r="159" spans="1:9" x14ac:dyDescent="0.35">
      <c r="A159" s="32">
        <v>45848</v>
      </c>
      <c r="B159" s="16" t="s">
        <v>227</v>
      </c>
      <c r="C159" s="16" t="s">
        <v>187</v>
      </c>
      <c r="D159" s="16">
        <v>1</v>
      </c>
      <c r="E159" s="16" t="s">
        <v>186</v>
      </c>
      <c r="F159" s="28">
        <v>10</v>
      </c>
      <c r="G159" s="16" t="s">
        <v>552</v>
      </c>
      <c r="I159" s="16" t="s">
        <v>607</v>
      </c>
    </row>
    <row r="160" spans="1:9" x14ac:dyDescent="0.35">
      <c r="A160" s="32">
        <v>45848</v>
      </c>
      <c r="B160" s="16" t="s">
        <v>227</v>
      </c>
      <c r="C160" s="16" t="s">
        <v>198</v>
      </c>
      <c r="D160" s="16">
        <v>1</v>
      </c>
      <c r="E160" s="16" t="s">
        <v>234</v>
      </c>
      <c r="F160" s="28">
        <v>20</v>
      </c>
      <c r="G160" s="16" t="s">
        <v>274</v>
      </c>
      <c r="H160" s="16" t="s">
        <v>236</v>
      </c>
      <c r="I160" s="16" t="s">
        <v>607</v>
      </c>
    </row>
    <row r="161" spans="1:9" x14ac:dyDescent="0.35">
      <c r="A161" s="32">
        <v>45848</v>
      </c>
      <c r="B161" s="16" t="s">
        <v>227</v>
      </c>
      <c r="C161" s="16" t="s">
        <v>198</v>
      </c>
      <c r="D161" s="16">
        <v>1</v>
      </c>
      <c r="E161" s="16" t="s">
        <v>234</v>
      </c>
      <c r="F161" s="28">
        <v>20</v>
      </c>
      <c r="G161" s="16" t="s">
        <v>240</v>
      </c>
      <c r="H161" s="16" t="s">
        <v>236</v>
      </c>
      <c r="I161" s="16" t="s">
        <v>607</v>
      </c>
    </row>
    <row r="162" spans="1:9" x14ac:dyDescent="0.35">
      <c r="A162" s="32">
        <v>45848</v>
      </c>
      <c r="B162" s="16" t="s">
        <v>227</v>
      </c>
      <c r="C162" s="16" t="s">
        <v>198</v>
      </c>
      <c r="D162" s="16">
        <v>1</v>
      </c>
      <c r="E162" s="16" t="s">
        <v>234</v>
      </c>
      <c r="F162" s="28">
        <v>20</v>
      </c>
      <c r="G162" s="16" t="s">
        <v>264</v>
      </c>
      <c r="H162" s="16" t="s">
        <v>236</v>
      </c>
      <c r="I162" s="16" t="s">
        <v>607</v>
      </c>
    </row>
    <row r="163" spans="1:9" x14ac:dyDescent="0.35">
      <c r="A163" s="32">
        <v>45848</v>
      </c>
      <c r="B163" s="16" t="s">
        <v>220</v>
      </c>
      <c r="C163" s="16" t="s">
        <v>198</v>
      </c>
      <c r="D163" s="16">
        <v>16</v>
      </c>
      <c r="E163" s="16" t="s">
        <v>186</v>
      </c>
      <c r="F163" s="28">
        <f>D163*20</f>
        <v>320</v>
      </c>
      <c r="G163" s="16" t="s">
        <v>552</v>
      </c>
      <c r="I163" s="16" t="s">
        <v>607</v>
      </c>
    </row>
    <row r="164" spans="1:9" x14ac:dyDescent="0.35">
      <c r="A164" s="32">
        <v>45848</v>
      </c>
      <c r="B164" s="16" t="s">
        <v>220</v>
      </c>
      <c r="C164" s="16" t="s">
        <v>198</v>
      </c>
      <c r="D164" s="16">
        <v>1</v>
      </c>
      <c r="E164" s="16" t="s">
        <v>234</v>
      </c>
      <c r="F164" s="28">
        <v>20</v>
      </c>
      <c r="G164" s="16" t="s">
        <v>252</v>
      </c>
      <c r="H164" s="16" t="s">
        <v>236</v>
      </c>
      <c r="I164" s="16" t="s">
        <v>607</v>
      </c>
    </row>
    <row r="165" spans="1:9" x14ac:dyDescent="0.35">
      <c r="A165" s="32">
        <v>45848</v>
      </c>
      <c r="B165" s="16" t="s">
        <v>204</v>
      </c>
      <c r="C165" s="16" t="s">
        <v>198</v>
      </c>
      <c r="D165" s="16">
        <v>3</v>
      </c>
      <c r="E165" s="16" t="s">
        <v>186</v>
      </c>
      <c r="F165" s="33">
        <f>D165*20</f>
        <v>60</v>
      </c>
      <c r="G165" s="16" t="s">
        <v>552</v>
      </c>
      <c r="I165" s="16" t="s">
        <v>607</v>
      </c>
    </row>
    <row r="166" spans="1:9" x14ac:dyDescent="0.35">
      <c r="A166" s="32">
        <v>45848</v>
      </c>
      <c r="B166" s="16" t="s">
        <v>222</v>
      </c>
      <c r="C166" s="16" t="s">
        <v>198</v>
      </c>
      <c r="D166" s="16">
        <v>9</v>
      </c>
      <c r="E166" s="16" t="s">
        <v>186</v>
      </c>
      <c r="F166" s="28">
        <f>D166*20</f>
        <v>180</v>
      </c>
      <c r="G166" s="16" t="s">
        <v>552</v>
      </c>
      <c r="I166" s="16" t="s">
        <v>607</v>
      </c>
    </row>
    <row r="167" spans="1:9" x14ac:dyDescent="0.35">
      <c r="A167" s="32">
        <v>45848</v>
      </c>
      <c r="B167" s="16" t="s">
        <v>199</v>
      </c>
      <c r="C167" s="16" t="s">
        <v>198</v>
      </c>
      <c r="D167" s="16">
        <v>15</v>
      </c>
      <c r="E167" s="16" t="s">
        <v>186</v>
      </c>
      <c r="F167" s="33">
        <f>D167*20</f>
        <v>300</v>
      </c>
      <c r="G167" s="16" t="s">
        <v>552</v>
      </c>
      <c r="I167" s="16" t="s">
        <v>607</v>
      </c>
    </row>
    <row r="168" spans="1:9" x14ac:dyDescent="0.35">
      <c r="A168" s="32">
        <v>45848</v>
      </c>
      <c r="B168" s="16" t="s">
        <v>199</v>
      </c>
      <c r="C168" s="16" t="s">
        <v>187</v>
      </c>
      <c r="D168" s="16">
        <v>1</v>
      </c>
      <c r="E168" s="16" t="s">
        <v>186</v>
      </c>
      <c r="F168" s="33">
        <v>10</v>
      </c>
      <c r="G168" s="16" t="s">
        <v>552</v>
      </c>
      <c r="I168" s="16" t="s">
        <v>607</v>
      </c>
    </row>
    <row r="169" spans="1:9" x14ac:dyDescent="0.35">
      <c r="A169" s="32">
        <v>45848</v>
      </c>
      <c r="B169" s="16" t="s">
        <v>209</v>
      </c>
      <c r="C169" s="16" t="s">
        <v>198</v>
      </c>
      <c r="D169" s="16">
        <v>5</v>
      </c>
      <c r="E169" s="16" t="s">
        <v>186</v>
      </c>
      <c r="F169" s="33">
        <f>D169*20</f>
        <v>100</v>
      </c>
      <c r="G169" s="16" t="s">
        <v>552</v>
      </c>
      <c r="I169" s="16" t="s">
        <v>607</v>
      </c>
    </row>
    <row r="170" spans="1:9" x14ac:dyDescent="0.35">
      <c r="A170" s="32">
        <v>45848</v>
      </c>
      <c r="B170" s="16" t="s">
        <v>209</v>
      </c>
      <c r="C170" s="16" t="s">
        <v>187</v>
      </c>
      <c r="D170" s="16">
        <v>1</v>
      </c>
      <c r="E170" s="16" t="s">
        <v>186</v>
      </c>
      <c r="F170" s="33">
        <v>17</v>
      </c>
      <c r="G170" s="16" t="s">
        <v>552</v>
      </c>
      <c r="I170" s="16" t="s">
        <v>607</v>
      </c>
    </row>
    <row r="171" spans="1:9" x14ac:dyDescent="0.35">
      <c r="A171" s="32">
        <v>45848</v>
      </c>
      <c r="B171" s="16" t="s">
        <v>231</v>
      </c>
      <c r="C171" s="16" t="s">
        <v>198</v>
      </c>
      <c r="D171" s="16">
        <v>7</v>
      </c>
      <c r="E171" s="16" t="s">
        <v>186</v>
      </c>
      <c r="F171" s="28">
        <f>D171*20</f>
        <v>140</v>
      </c>
      <c r="G171" s="16" t="s">
        <v>552</v>
      </c>
      <c r="I171" s="16" t="s">
        <v>607</v>
      </c>
    </row>
    <row r="172" spans="1:9" x14ac:dyDescent="0.35">
      <c r="A172" s="32">
        <v>45848</v>
      </c>
      <c r="B172" s="16" t="s">
        <v>231</v>
      </c>
      <c r="C172" s="16" t="s">
        <v>187</v>
      </c>
      <c r="D172" s="16">
        <v>1</v>
      </c>
      <c r="E172" s="16" t="s">
        <v>186</v>
      </c>
      <c r="F172" s="28">
        <v>10</v>
      </c>
      <c r="G172" s="16" t="s">
        <v>552</v>
      </c>
      <c r="I172" s="16" t="s">
        <v>607</v>
      </c>
    </row>
    <row r="173" spans="1:9" x14ac:dyDescent="0.35">
      <c r="A173" s="32">
        <v>45848</v>
      </c>
      <c r="B173" s="16" t="s">
        <v>231</v>
      </c>
      <c r="C173" s="16" t="s">
        <v>198</v>
      </c>
      <c r="D173" s="16">
        <v>1</v>
      </c>
      <c r="E173" s="16" t="s">
        <v>234</v>
      </c>
      <c r="F173" s="28">
        <v>20</v>
      </c>
      <c r="G173" s="16" t="s">
        <v>295</v>
      </c>
      <c r="H173" s="16" t="s">
        <v>236</v>
      </c>
      <c r="I173" s="16" t="s">
        <v>607</v>
      </c>
    </row>
    <row r="174" spans="1:9" x14ac:dyDescent="0.35">
      <c r="A174" s="32">
        <v>45848</v>
      </c>
      <c r="B174" s="16" t="s">
        <v>201</v>
      </c>
      <c r="C174" s="16" t="s">
        <v>198</v>
      </c>
      <c r="D174" s="16">
        <v>10</v>
      </c>
      <c r="E174" s="16" t="s">
        <v>186</v>
      </c>
      <c r="F174" s="33">
        <f>D174*20</f>
        <v>200</v>
      </c>
      <c r="G174" s="16" t="s">
        <v>552</v>
      </c>
      <c r="I174" s="16" t="s">
        <v>607</v>
      </c>
    </row>
    <row r="175" spans="1:9" x14ac:dyDescent="0.35">
      <c r="A175" s="32">
        <v>45848</v>
      </c>
      <c r="B175" s="16" t="s">
        <v>201</v>
      </c>
      <c r="C175" s="16" t="s">
        <v>187</v>
      </c>
      <c r="D175" s="16">
        <v>1</v>
      </c>
      <c r="E175" s="16" t="s">
        <v>187</v>
      </c>
      <c r="F175" s="33">
        <v>25</v>
      </c>
      <c r="G175" s="16" t="s">
        <v>552</v>
      </c>
      <c r="I175" s="16" t="s">
        <v>607</v>
      </c>
    </row>
    <row r="176" spans="1:9" x14ac:dyDescent="0.35">
      <c r="A176" s="32">
        <v>45848</v>
      </c>
      <c r="B176" s="16" t="s">
        <v>201</v>
      </c>
      <c r="C176" s="16" t="s">
        <v>198</v>
      </c>
      <c r="D176" s="16">
        <v>1</v>
      </c>
      <c r="E176" s="16" t="s">
        <v>234</v>
      </c>
      <c r="F176" s="28">
        <v>20</v>
      </c>
      <c r="G176" s="16" t="s">
        <v>265</v>
      </c>
      <c r="H176" s="16" t="s">
        <v>236</v>
      </c>
      <c r="I176" s="16" t="s">
        <v>607</v>
      </c>
    </row>
    <row r="177" spans="1:9" x14ac:dyDescent="0.35">
      <c r="A177" s="32">
        <v>45848</v>
      </c>
      <c r="B177" s="16" t="s">
        <v>229</v>
      </c>
      <c r="C177" s="16" t="s">
        <v>198</v>
      </c>
      <c r="D177" s="16">
        <v>4</v>
      </c>
      <c r="E177" s="16" t="s">
        <v>186</v>
      </c>
      <c r="F177" s="28">
        <f>D177*20</f>
        <v>80</v>
      </c>
      <c r="G177" s="16" t="s">
        <v>552</v>
      </c>
      <c r="I177" s="16" t="s">
        <v>607</v>
      </c>
    </row>
    <row r="178" spans="1:9" x14ac:dyDescent="0.35">
      <c r="A178" s="32">
        <v>45848</v>
      </c>
      <c r="B178" s="16" t="s">
        <v>229</v>
      </c>
      <c r="C178" s="16" t="s">
        <v>187</v>
      </c>
      <c r="D178" s="16">
        <v>1</v>
      </c>
      <c r="E178" s="16" t="s">
        <v>186</v>
      </c>
      <c r="F178" s="28">
        <v>5</v>
      </c>
      <c r="G178" s="16" t="s">
        <v>552</v>
      </c>
      <c r="I178" s="16" t="s">
        <v>607</v>
      </c>
    </row>
    <row r="179" spans="1:9" x14ac:dyDescent="0.35">
      <c r="A179" s="32">
        <v>45848</v>
      </c>
      <c r="B179" s="16" t="s">
        <v>229</v>
      </c>
      <c r="C179" s="16" t="s">
        <v>198</v>
      </c>
      <c r="D179" s="16">
        <v>1</v>
      </c>
      <c r="E179" s="16" t="s">
        <v>234</v>
      </c>
      <c r="F179" s="28">
        <v>20</v>
      </c>
      <c r="G179" s="16" t="s">
        <v>284</v>
      </c>
      <c r="H179" s="16" t="s">
        <v>236</v>
      </c>
      <c r="I179" s="16" t="s">
        <v>607</v>
      </c>
    </row>
    <row r="180" spans="1:9" x14ac:dyDescent="0.35">
      <c r="A180" s="32">
        <v>45848</v>
      </c>
      <c r="B180" s="16" t="s">
        <v>229</v>
      </c>
      <c r="C180" s="16" t="s">
        <v>198</v>
      </c>
      <c r="D180" s="16">
        <v>1</v>
      </c>
      <c r="E180" s="16" t="s">
        <v>234</v>
      </c>
      <c r="F180" s="28">
        <v>20</v>
      </c>
      <c r="G180" s="16" t="s">
        <v>283</v>
      </c>
      <c r="H180" s="16" t="s">
        <v>236</v>
      </c>
      <c r="I180" s="16" t="s">
        <v>607</v>
      </c>
    </row>
    <row r="181" spans="1:9" x14ac:dyDescent="0.35">
      <c r="A181" s="32">
        <v>45848</v>
      </c>
      <c r="B181" s="16" t="s">
        <v>212</v>
      </c>
      <c r="C181" s="16" t="s">
        <v>198</v>
      </c>
      <c r="D181" s="16">
        <v>9</v>
      </c>
      <c r="E181" s="16" t="s">
        <v>186</v>
      </c>
      <c r="F181" s="33">
        <f>D181*20</f>
        <v>180</v>
      </c>
      <c r="G181" s="16" t="s">
        <v>552</v>
      </c>
      <c r="I181" s="16" t="s">
        <v>607</v>
      </c>
    </row>
    <row r="182" spans="1:9" x14ac:dyDescent="0.35">
      <c r="A182" s="32">
        <v>45848</v>
      </c>
      <c r="B182" s="16" t="s">
        <v>203</v>
      </c>
      <c r="C182" s="16" t="s">
        <v>198</v>
      </c>
      <c r="D182" s="16">
        <v>3</v>
      </c>
      <c r="E182" s="16" t="s">
        <v>186</v>
      </c>
      <c r="F182" s="33">
        <f>D182*20</f>
        <v>60</v>
      </c>
      <c r="G182" s="16" t="s">
        <v>552</v>
      </c>
      <c r="I182" s="16" t="s">
        <v>607</v>
      </c>
    </row>
    <row r="183" spans="1:9" x14ac:dyDescent="0.35">
      <c r="A183" s="32">
        <v>45848</v>
      </c>
      <c r="B183" s="16" t="s">
        <v>203</v>
      </c>
      <c r="C183" s="16" t="s">
        <v>198</v>
      </c>
      <c r="D183" s="16">
        <v>1</v>
      </c>
      <c r="E183" s="16" t="s">
        <v>234</v>
      </c>
      <c r="F183" s="28">
        <v>20</v>
      </c>
      <c r="G183" s="16" t="s">
        <v>293</v>
      </c>
      <c r="H183" s="16" t="s">
        <v>236</v>
      </c>
      <c r="I183" s="16" t="s">
        <v>607</v>
      </c>
    </row>
    <row r="184" spans="1:9" x14ac:dyDescent="0.35">
      <c r="A184" s="32">
        <v>45848</v>
      </c>
      <c r="B184" s="16" t="s">
        <v>210</v>
      </c>
      <c r="C184" s="16" t="s">
        <v>198</v>
      </c>
      <c r="D184" s="16">
        <v>9</v>
      </c>
      <c r="E184" s="16" t="s">
        <v>186</v>
      </c>
      <c r="F184" s="33">
        <f>D184*20</f>
        <v>180</v>
      </c>
      <c r="G184" s="16" t="s">
        <v>552</v>
      </c>
      <c r="I184" s="16" t="s">
        <v>607</v>
      </c>
    </row>
    <row r="185" spans="1:9" x14ac:dyDescent="0.35">
      <c r="A185" s="32">
        <v>45848</v>
      </c>
      <c r="B185" s="16" t="s">
        <v>210</v>
      </c>
      <c r="C185" s="16" t="s">
        <v>198</v>
      </c>
      <c r="D185" s="16">
        <v>1</v>
      </c>
      <c r="E185" s="16" t="s">
        <v>234</v>
      </c>
      <c r="F185" s="28">
        <v>20</v>
      </c>
      <c r="G185" s="16" t="s">
        <v>255</v>
      </c>
      <c r="H185" s="16" t="s">
        <v>236</v>
      </c>
      <c r="I185" s="16" t="s">
        <v>607</v>
      </c>
    </row>
    <row r="186" spans="1:9" x14ac:dyDescent="0.35">
      <c r="A186" s="32">
        <v>45848</v>
      </c>
      <c r="B186" s="16" t="s">
        <v>210</v>
      </c>
      <c r="C186" s="16" t="s">
        <v>198</v>
      </c>
      <c r="D186" s="16">
        <v>1</v>
      </c>
      <c r="E186" s="16" t="s">
        <v>234</v>
      </c>
      <c r="F186" s="28">
        <v>20</v>
      </c>
      <c r="G186" s="16" t="s">
        <v>260</v>
      </c>
      <c r="H186" s="16" t="s">
        <v>236</v>
      </c>
      <c r="I186" s="16" t="s">
        <v>607</v>
      </c>
    </row>
    <row r="187" spans="1:9" x14ac:dyDescent="0.35">
      <c r="A187" s="32">
        <v>45848</v>
      </c>
      <c r="B187" s="16" t="s">
        <v>268</v>
      </c>
      <c r="C187" s="16" t="s">
        <v>198</v>
      </c>
      <c r="D187" s="16">
        <v>1</v>
      </c>
      <c r="E187" s="16" t="s">
        <v>234</v>
      </c>
      <c r="F187" s="28">
        <v>20</v>
      </c>
      <c r="G187" s="16" t="s">
        <v>269</v>
      </c>
      <c r="H187" s="16" t="s">
        <v>236</v>
      </c>
      <c r="I187" s="16" t="s">
        <v>607</v>
      </c>
    </row>
    <row r="188" spans="1:9" x14ac:dyDescent="0.35">
      <c r="A188" s="32">
        <v>45848</v>
      </c>
      <c r="B188" s="16" t="s">
        <v>268</v>
      </c>
      <c r="C188" s="16" t="s">
        <v>198</v>
      </c>
      <c r="D188" s="16">
        <v>1</v>
      </c>
      <c r="E188" s="16" t="s">
        <v>234</v>
      </c>
      <c r="F188" s="28">
        <v>20</v>
      </c>
      <c r="G188" s="16" t="s">
        <v>282</v>
      </c>
      <c r="H188" s="16" t="s">
        <v>236</v>
      </c>
      <c r="I188" s="16" t="s">
        <v>607</v>
      </c>
    </row>
    <row r="189" spans="1:9" x14ac:dyDescent="0.35">
      <c r="A189" s="32">
        <v>45848</v>
      </c>
      <c r="B189" s="16" t="s">
        <v>207</v>
      </c>
      <c r="C189" s="16" t="s">
        <v>198</v>
      </c>
      <c r="D189" s="16">
        <v>8</v>
      </c>
      <c r="E189" s="16" t="s">
        <v>186</v>
      </c>
      <c r="F189" s="33">
        <f>D189*20</f>
        <v>160</v>
      </c>
      <c r="G189" s="16" t="s">
        <v>552</v>
      </c>
      <c r="I189" s="16" t="s">
        <v>607</v>
      </c>
    </row>
    <row r="190" spans="1:9" x14ac:dyDescent="0.35">
      <c r="A190" s="32">
        <v>45848</v>
      </c>
      <c r="B190" s="16" t="s">
        <v>305</v>
      </c>
      <c r="C190" s="16" t="s">
        <v>198</v>
      </c>
      <c r="D190" s="16">
        <v>2</v>
      </c>
      <c r="E190" s="16" t="s">
        <v>234</v>
      </c>
      <c r="F190" s="28">
        <v>40</v>
      </c>
      <c r="G190" s="16" t="s">
        <v>306</v>
      </c>
      <c r="H190" s="16" t="s">
        <v>239</v>
      </c>
      <c r="I190" s="16" t="s">
        <v>607</v>
      </c>
    </row>
    <row r="191" spans="1:9" x14ac:dyDescent="0.35">
      <c r="A191" s="32">
        <v>45848</v>
      </c>
      <c r="B191" s="16" t="s">
        <v>300</v>
      </c>
      <c r="C191" s="16" t="s">
        <v>198</v>
      </c>
      <c r="D191" s="16">
        <v>1</v>
      </c>
      <c r="E191" s="16" t="s">
        <v>234</v>
      </c>
      <c r="F191" s="28">
        <v>20</v>
      </c>
      <c r="G191" s="16" t="s">
        <v>301</v>
      </c>
      <c r="H191" s="16" t="s">
        <v>239</v>
      </c>
      <c r="I191" s="16" t="s">
        <v>607</v>
      </c>
    </row>
    <row r="192" spans="1:9" x14ac:dyDescent="0.35">
      <c r="A192" s="32">
        <v>45848</v>
      </c>
      <c r="B192" s="16" t="s">
        <v>300</v>
      </c>
      <c r="C192" s="16" t="s">
        <v>198</v>
      </c>
      <c r="D192" s="16">
        <v>1</v>
      </c>
      <c r="E192" s="16" t="s">
        <v>234</v>
      </c>
      <c r="F192" s="28">
        <v>20</v>
      </c>
      <c r="G192" s="16" t="s">
        <v>316</v>
      </c>
      <c r="H192" s="16" t="s">
        <v>239</v>
      </c>
      <c r="I192" s="16" t="s">
        <v>607</v>
      </c>
    </row>
    <row r="193" spans="1:9" x14ac:dyDescent="0.35">
      <c r="A193" s="32">
        <v>45848</v>
      </c>
      <c r="B193" s="16" t="s">
        <v>300</v>
      </c>
      <c r="C193" s="16" t="s">
        <v>198</v>
      </c>
      <c r="D193" s="16">
        <v>1</v>
      </c>
      <c r="E193" s="16" t="s">
        <v>234</v>
      </c>
      <c r="F193" s="28">
        <v>20</v>
      </c>
      <c r="G193" s="16" t="s">
        <v>317</v>
      </c>
      <c r="H193" s="16" t="s">
        <v>239</v>
      </c>
      <c r="I193" s="16" t="s">
        <v>607</v>
      </c>
    </row>
    <row r="194" spans="1:9" x14ac:dyDescent="0.35">
      <c r="A194" s="32">
        <v>45848</v>
      </c>
      <c r="B194" s="16" t="s">
        <v>300</v>
      </c>
      <c r="C194" s="16" t="s">
        <v>198</v>
      </c>
      <c r="D194" s="16">
        <v>1</v>
      </c>
      <c r="E194" s="16" t="s">
        <v>234</v>
      </c>
      <c r="F194" s="28">
        <v>20</v>
      </c>
      <c r="G194" s="16" t="s">
        <v>315</v>
      </c>
      <c r="H194" s="16" t="s">
        <v>239</v>
      </c>
      <c r="I194" s="16" t="s">
        <v>607</v>
      </c>
    </row>
    <row r="195" spans="1:9" x14ac:dyDescent="0.35">
      <c r="A195" s="32">
        <v>45848</v>
      </c>
      <c r="B195" s="16" t="s">
        <v>226</v>
      </c>
      <c r="C195" s="16" t="s">
        <v>198</v>
      </c>
      <c r="D195" s="16">
        <v>7</v>
      </c>
      <c r="E195" s="16" t="s">
        <v>186</v>
      </c>
      <c r="F195" s="28">
        <f>D195*20</f>
        <v>140</v>
      </c>
      <c r="G195" s="16" t="s">
        <v>552</v>
      </c>
      <c r="I195" s="16" t="s">
        <v>607</v>
      </c>
    </row>
    <row r="196" spans="1:9" x14ac:dyDescent="0.35">
      <c r="A196" s="32">
        <v>45848</v>
      </c>
      <c r="B196" s="16" t="s">
        <v>213</v>
      </c>
      <c r="C196" s="16" t="s">
        <v>187</v>
      </c>
      <c r="D196" s="16">
        <v>1</v>
      </c>
      <c r="E196" s="16" t="s">
        <v>186</v>
      </c>
      <c r="F196" s="33">
        <v>15</v>
      </c>
      <c r="G196" s="16" t="s">
        <v>552</v>
      </c>
      <c r="I196" s="16" t="s">
        <v>607</v>
      </c>
    </row>
    <row r="197" spans="1:9" x14ac:dyDescent="0.35">
      <c r="A197" s="32">
        <v>45848</v>
      </c>
      <c r="B197" s="16" t="s">
        <v>213</v>
      </c>
      <c r="C197" s="16" t="s">
        <v>198</v>
      </c>
      <c r="D197" s="16">
        <v>14</v>
      </c>
      <c r="E197" s="16" t="s">
        <v>186</v>
      </c>
      <c r="F197" s="33">
        <f>D197*20</f>
        <v>280</v>
      </c>
      <c r="G197" s="16" t="s">
        <v>552</v>
      </c>
      <c r="I197" s="16" t="s">
        <v>607</v>
      </c>
    </row>
    <row r="198" spans="1:9" x14ac:dyDescent="0.35">
      <c r="A198" s="32">
        <v>45848</v>
      </c>
      <c r="B198" s="16" t="s">
        <v>213</v>
      </c>
      <c r="C198" s="16" t="s">
        <v>198</v>
      </c>
      <c r="D198" s="16">
        <v>1</v>
      </c>
      <c r="E198" s="16" t="s">
        <v>234</v>
      </c>
      <c r="F198" s="28">
        <v>20</v>
      </c>
      <c r="G198" s="16" t="s">
        <v>318</v>
      </c>
      <c r="H198" s="16" t="s">
        <v>239</v>
      </c>
      <c r="I198" s="16" t="s">
        <v>607</v>
      </c>
    </row>
    <row r="199" spans="1:9" x14ac:dyDescent="0.35">
      <c r="A199" s="32">
        <v>45848</v>
      </c>
      <c r="B199" s="16" t="s">
        <v>243</v>
      </c>
      <c r="C199" s="16" t="s">
        <v>198</v>
      </c>
      <c r="D199" s="16">
        <v>1</v>
      </c>
      <c r="E199" s="16" t="s">
        <v>186</v>
      </c>
      <c r="F199" s="28">
        <f>D199*20</f>
        <v>20</v>
      </c>
      <c r="G199" s="16" t="s">
        <v>552</v>
      </c>
      <c r="I199" s="16" t="s">
        <v>607</v>
      </c>
    </row>
    <row r="200" spans="1:9" x14ac:dyDescent="0.35">
      <c r="A200" s="32">
        <v>45848</v>
      </c>
      <c r="B200" s="16" t="s">
        <v>243</v>
      </c>
      <c r="C200" s="16" t="s">
        <v>198</v>
      </c>
      <c r="D200" s="16">
        <v>1</v>
      </c>
      <c r="E200" s="16" t="s">
        <v>234</v>
      </c>
      <c r="F200" s="28">
        <v>20</v>
      </c>
      <c r="G200" s="16" t="s">
        <v>245</v>
      </c>
      <c r="H200" s="16" t="s">
        <v>236</v>
      </c>
      <c r="I200" s="16" t="s">
        <v>607</v>
      </c>
    </row>
    <row r="201" spans="1:9" x14ac:dyDescent="0.35">
      <c r="A201" s="32">
        <v>45848</v>
      </c>
      <c r="B201" s="16" t="s">
        <v>243</v>
      </c>
      <c r="C201" s="16" t="s">
        <v>198</v>
      </c>
      <c r="D201" s="16">
        <v>1</v>
      </c>
      <c r="E201" s="16" t="s">
        <v>234</v>
      </c>
      <c r="F201" s="28">
        <v>20</v>
      </c>
      <c r="G201" s="16" t="s">
        <v>244</v>
      </c>
      <c r="H201" s="16" t="s">
        <v>236</v>
      </c>
      <c r="I201" s="16" t="s">
        <v>607</v>
      </c>
    </row>
    <row r="202" spans="1:9" x14ac:dyDescent="0.35">
      <c r="A202" s="32">
        <v>45848</v>
      </c>
      <c r="B202" s="16" t="s">
        <v>185</v>
      </c>
      <c r="C202" s="16" t="s">
        <v>198</v>
      </c>
      <c r="D202" s="16">
        <v>5</v>
      </c>
      <c r="E202" s="16" t="s">
        <v>186</v>
      </c>
      <c r="F202" s="28">
        <f>D202*20</f>
        <v>100</v>
      </c>
      <c r="G202" s="16" t="s">
        <v>552</v>
      </c>
      <c r="I202" s="16" t="s">
        <v>607</v>
      </c>
    </row>
    <row r="203" spans="1:9" x14ac:dyDescent="0.35">
      <c r="A203" s="32">
        <v>45848</v>
      </c>
      <c r="B203" s="16" t="s">
        <v>185</v>
      </c>
      <c r="C203" s="16" t="s">
        <v>187</v>
      </c>
      <c r="D203" s="16">
        <v>1</v>
      </c>
      <c r="E203" s="16" t="s">
        <v>186</v>
      </c>
      <c r="F203" s="28">
        <v>15</v>
      </c>
      <c r="G203" s="16" t="s">
        <v>552</v>
      </c>
      <c r="I203" s="16" t="s">
        <v>607</v>
      </c>
    </row>
    <row r="204" spans="1:9" x14ac:dyDescent="0.35">
      <c r="A204" s="32">
        <v>45848</v>
      </c>
      <c r="B204" s="16" t="s">
        <v>202</v>
      </c>
      <c r="C204" s="16" t="s">
        <v>198</v>
      </c>
      <c r="D204" s="16">
        <v>4</v>
      </c>
      <c r="E204" s="16" t="s">
        <v>186</v>
      </c>
      <c r="F204" s="33">
        <f>D204*20</f>
        <v>80</v>
      </c>
      <c r="G204" s="16" t="s">
        <v>552</v>
      </c>
      <c r="I204" s="16" t="s">
        <v>607</v>
      </c>
    </row>
    <row r="205" spans="1:9" x14ac:dyDescent="0.35">
      <c r="A205" s="32">
        <v>45848</v>
      </c>
      <c r="B205" s="16" t="s">
        <v>202</v>
      </c>
      <c r="C205" s="16" t="s">
        <v>198</v>
      </c>
      <c r="D205" s="16">
        <v>1</v>
      </c>
      <c r="E205" s="16" t="s">
        <v>234</v>
      </c>
      <c r="F205" s="28">
        <v>20</v>
      </c>
      <c r="G205" s="16" t="s">
        <v>251</v>
      </c>
      <c r="H205" s="16" t="s">
        <v>236</v>
      </c>
      <c r="I205" s="16" t="s">
        <v>607</v>
      </c>
    </row>
    <row r="206" spans="1:9" x14ac:dyDescent="0.35">
      <c r="A206" s="32">
        <v>45848</v>
      </c>
      <c r="B206" s="16" t="s">
        <v>228</v>
      </c>
      <c r="C206" s="16" t="s">
        <v>198</v>
      </c>
      <c r="D206" s="16">
        <v>9</v>
      </c>
      <c r="E206" s="16" t="s">
        <v>186</v>
      </c>
      <c r="F206" s="28">
        <f>D206*20</f>
        <v>180</v>
      </c>
      <c r="G206" s="16" t="s">
        <v>552</v>
      </c>
      <c r="I206" s="16" t="s">
        <v>607</v>
      </c>
    </row>
    <row r="207" spans="1:9" x14ac:dyDescent="0.35">
      <c r="A207" s="32">
        <v>45848</v>
      </c>
      <c r="B207" s="16" t="s">
        <v>208</v>
      </c>
      <c r="C207" s="16" t="s">
        <v>198</v>
      </c>
      <c r="D207" s="16">
        <v>8</v>
      </c>
      <c r="E207" s="16" t="s">
        <v>186</v>
      </c>
      <c r="F207" s="33">
        <f>D207*20</f>
        <v>160</v>
      </c>
      <c r="G207" s="16" t="s">
        <v>552</v>
      </c>
      <c r="I207" s="16" t="s">
        <v>607</v>
      </c>
    </row>
    <row r="208" spans="1:9" x14ac:dyDescent="0.35">
      <c r="A208" s="32">
        <v>45848</v>
      </c>
      <c r="B208" s="16" t="s">
        <v>208</v>
      </c>
      <c r="C208" s="16" t="s">
        <v>187</v>
      </c>
      <c r="D208" s="16">
        <v>1</v>
      </c>
      <c r="E208" s="16" t="s">
        <v>186</v>
      </c>
      <c r="F208" s="33">
        <v>10</v>
      </c>
      <c r="G208" s="16" t="s">
        <v>552</v>
      </c>
      <c r="I208" s="16" t="s">
        <v>607</v>
      </c>
    </row>
    <row r="209" spans="1:9" x14ac:dyDescent="0.35">
      <c r="A209" s="32">
        <v>45848</v>
      </c>
      <c r="B209" s="16" t="s">
        <v>215</v>
      </c>
      <c r="C209" s="16" t="s">
        <v>198</v>
      </c>
      <c r="D209" s="16">
        <v>13</v>
      </c>
      <c r="E209" s="16" t="s">
        <v>186</v>
      </c>
      <c r="F209" s="33">
        <f>D209*20</f>
        <v>260</v>
      </c>
      <c r="G209" s="16" t="s">
        <v>552</v>
      </c>
      <c r="I209" s="16" t="s">
        <v>607</v>
      </c>
    </row>
    <row r="210" spans="1:9" x14ac:dyDescent="0.35">
      <c r="A210" s="32">
        <v>45848</v>
      </c>
      <c r="B210" s="16" t="s">
        <v>287</v>
      </c>
      <c r="C210" s="16" t="s">
        <v>198</v>
      </c>
      <c r="D210" s="16">
        <v>1</v>
      </c>
      <c r="E210" s="16" t="s">
        <v>234</v>
      </c>
      <c r="F210" s="28">
        <v>20</v>
      </c>
      <c r="G210" s="16" t="s">
        <v>288</v>
      </c>
      <c r="H210" s="16" t="s">
        <v>236</v>
      </c>
      <c r="I210" s="16" t="s">
        <v>607</v>
      </c>
    </row>
    <row r="211" spans="1:9" x14ac:dyDescent="0.35">
      <c r="A211" s="32">
        <v>45848</v>
      </c>
      <c r="B211" s="16" t="s">
        <v>241</v>
      </c>
      <c r="C211" s="16" t="s">
        <v>198</v>
      </c>
      <c r="D211" s="16">
        <v>1</v>
      </c>
      <c r="E211" s="16" t="s">
        <v>234</v>
      </c>
      <c r="F211" s="28">
        <v>20</v>
      </c>
      <c r="G211" s="16" t="s">
        <v>242</v>
      </c>
      <c r="H211" s="16" t="s">
        <v>239</v>
      </c>
      <c r="I211" s="16" t="s">
        <v>607</v>
      </c>
    </row>
    <row r="212" spans="1:9" x14ac:dyDescent="0.35">
      <c r="A212" s="32">
        <v>45848</v>
      </c>
      <c r="B212" s="16" t="s">
        <v>214</v>
      </c>
      <c r="C212" s="16" t="s">
        <v>198</v>
      </c>
      <c r="D212" s="16">
        <v>1</v>
      </c>
      <c r="E212" s="16" t="s">
        <v>234</v>
      </c>
      <c r="F212" s="28">
        <v>20</v>
      </c>
      <c r="G212" s="16" t="s">
        <v>277</v>
      </c>
      <c r="H212" s="16" t="s">
        <v>239</v>
      </c>
      <c r="I212" s="16" t="s">
        <v>607</v>
      </c>
    </row>
    <row r="213" spans="1:9" x14ac:dyDescent="0.35">
      <c r="A213" s="32">
        <v>45848</v>
      </c>
      <c r="B213" s="16" t="s">
        <v>214</v>
      </c>
      <c r="C213" s="16" t="s">
        <v>198</v>
      </c>
      <c r="D213" s="16">
        <v>10</v>
      </c>
      <c r="E213" s="16" t="s">
        <v>186</v>
      </c>
      <c r="F213" s="33">
        <f>D213*20</f>
        <v>200</v>
      </c>
      <c r="G213" s="16" t="s">
        <v>552</v>
      </c>
      <c r="I213" s="16" t="s">
        <v>607</v>
      </c>
    </row>
    <row r="214" spans="1:9" x14ac:dyDescent="0.35">
      <c r="A214" s="32">
        <v>45848</v>
      </c>
      <c r="B214" s="16" t="s">
        <v>214</v>
      </c>
      <c r="C214" s="16" t="s">
        <v>198</v>
      </c>
      <c r="D214" s="16">
        <v>1</v>
      </c>
      <c r="E214" s="16" t="s">
        <v>234</v>
      </c>
      <c r="F214" s="28">
        <v>20</v>
      </c>
      <c r="G214" s="16" t="s">
        <v>280</v>
      </c>
      <c r="H214" s="16" t="s">
        <v>236</v>
      </c>
      <c r="I214" s="16" t="s">
        <v>607</v>
      </c>
    </row>
    <row r="215" spans="1:9" x14ac:dyDescent="0.35">
      <c r="A215" s="32">
        <v>45848</v>
      </c>
      <c r="B215" s="16" t="s">
        <v>249</v>
      </c>
      <c r="C215" s="16" t="s">
        <v>198</v>
      </c>
      <c r="D215" s="16">
        <v>1</v>
      </c>
      <c r="E215" s="16" t="s">
        <v>234</v>
      </c>
      <c r="F215" s="28">
        <v>20</v>
      </c>
      <c r="G215" s="16" t="s">
        <v>250</v>
      </c>
      <c r="H215" s="16" t="s">
        <v>236</v>
      </c>
      <c r="I215" s="16" t="s">
        <v>607</v>
      </c>
    </row>
    <row r="216" spans="1:9" x14ac:dyDescent="0.35">
      <c r="A216" s="32">
        <v>45848</v>
      </c>
      <c r="B216" s="16" t="s">
        <v>249</v>
      </c>
      <c r="C216" s="16" t="s">
        <v>198</v>
      </c>
      <c r="D216" s="16">
        <v>1</v>
      </c>
      <c r="E216" s="16" t="s">
        <v>234</v>
      </c>
      <c r="F216" s="28">
        <v>20</v>
      </c>
      <c r="G216" s="16" t="s">
        <v>285</v>
      </c>
      <c r="H216" s="16" t="s">
        <v>236</v>
      </c>
      <c r="I216" s="16" t="s">
        <v>607</v>
      </c>
    </row>
    <row r="217" spans="1:9" x14ac:dyDescent="0.35">
      <c r="A217" s="32">
        <v>45848</v>
      </c>
      <c r="B217" s="16" t="s">
        <v>249</v>
      </c>
      <c r="C217" s="16" t="s">
        <v>198</v>
      </c>
      <c r="D217" s="16">
        <v>1</v>
      </c>
      <c r="E217" s="16" t="s">
        <v>234</v>
      </c>
      <c r="F217" s="28">
        <v>20</v>
      </c>
      <c r="G217" s="16" t="s">
        <v>275</v>
      </c>
      <c r="H217" s="16" t="s">
        <v>236</v>
      </c>
      <c r="I217" s="16" t="s">
        <v>607</v>
      </c>
    </row>
    <row r="218" spans="1:9" x14ac:dyDescent="0.35">
      <c r="A218" s="32">
        <v>45848</v>
      </c>
      <c r="B218" s="16" t="s">
        <v>249</v>
      </c>
      <c r="C218" s="16" t="s">
        <v>198</v>
      </c>
      <c r="D218" s="16">
        <v>1</v>
      </c>
      <c r="E218" s="16" t="s">
        <v>234</v>
      </c>
      <c r="F218" s="28">
        <v>20</v>
      </c>
      <c r="G218" s="16" t="s">
        <v>289</v>
      </c>
      <c r="H218" s="16" t="s">
        <v>236</v>
      </c>
      <c r="I218" s="16" t="s">
        <v>607</v>
      </c>
    </row>
    <row r="219" spans="1:9" x14ac:dyDescent="0.35">
      <c r="A219" s="32">
        <v>45848</v>
      </c>
      <c r="B219" s="16" t="s">
        <v>249</v>
      </c>
      <c r="C219" s="16" t="s">
        <v>198</v>
      </c>
      <c r="D219" s="16">
        <v>1</v>
      </c>
      <c r="E219" s="16" t="s">
        <v>234</v>
      </c>
      <c r="F219" s="28">
        <v>20</v>
      </c>
      <c r="G219" s="16" t="s">
        <v>266</v>
      </c>
      <c r="H219" s="16" t="s">
        <v>236</v>
      </c>
      <c r="I219" s="16" t="s">
        <v>607</v>
      </c>
    </row>
    <row r="220" spans="1:9" x14ac:dyDescent="0.35">
      <c r="A220" s="32">
        <v>45848</v>
      </c>
      <c r="B220" s="16" t="s">
        <v>249</v>
      </c>
      <c r="C220" s="16" t="s">
        <v>198</v>
      </c>
      <c r="D220" s="16">
        <v>1</v>
      </c>
      <c r="E220" s="16" t="s">
        <v>234</v>
      </c>
      <c r="F220" s="28">
        <v>20</v>
      </c>
      <c r="G220" s="16" t="s">
        <v>286</v>
      </c>
      <c r="H220" s="16" t="s">
        <v>236</v>
      </c>
      <c r="I220" s="16" t="s">
        <v>607</v>
      </c>
    </row>
    <row r="221" spans="1:9" x14ac:dyDescent="0.35">
      <c r="A221" s="32">
        <v>45848</v>
      </c>
      <c r="B221" s="16" t="s">
        <v>249</v>
      </c>
      <c r="C221" s="16" t="s">
        <v>198</v>
      </c>
      <c r="D221" s="16">
        <v>1</v>
      </c>
      <c r="E221" s="16" t="s">
        <v>234</v>
      </c>
      <c r="F221" s="28">
        <v>20</v>
      </c>
      <c r="G221" s="16" t="s">
        <v>259</v>
      </c>
      <c r="H221" s="16" t="s">
        <v>236</v>
      </c>
      <c r="I221" s="16" t="s">
        <v>607</v>
      </c>
    </row>
    <row r="222" spans="1:9" x14ac:dyDescent="0.35">
      <c r="A222" s="32">
        <v>45848</v>
      </c>
      <c r="B222" s="16" t="s">
        <v>200</v>
      </c>
      <c r="C222" s="16" t="s">
        <v>198</v>
      </c>
      <c r="D222" s="16">
        <v>15</v>
      </c>
      <c r="E222" s="16" t="s">
        <v>186</v>
      </c>
      <c r="F222" s="33">
        <f>D222*20</f>
        <v>300</v>
      </c>
      <c r="G222" s="16" t="s">
        <v>552</v>
      </c>
      <c r="I222" s="16" t="s">
        <v>607</v>
      </c>
    </row>
    <row r="223" spans="1:9" x14ac:dyDescent="0.35">
      <c r="A223" s="32">
        <v>45848</v>
      </c>
      <c r="B223" s="16" t="s">
        <v>261</v>
      </c>
      <c r="C223" s="16" t="s">
        <v>198</v>
      </c>
      <c r="D223" s="16">
        <v>1</v>
      </c>
      <c r="E223" s="16" t="s">
        <v>234</v>
      </c>
      <c r="F223" s="28">
        <v>20</v>
      </c>
      <c r="G223" s="16" t="s">
        <v>262</v>
      </c>
      <c r="H223" s="16" t="s">
        <v>236</v>
      </c>
      <c r="I223" s="16" t="s">
        <v>607</v>
      </c>
    </row>
    <row r="224" spans="1:9" x14ac:dyDescent="0.35">
      <c r="A224" s="32">
        <v>45848</v>
      </c>
      <c r="B224" s="16" t="s">
        <v>211</v>
      </c>
      <c r="C224" s="16" t="s">
        <v>198</v>
      </c>
      <c r="D224" s="16">
        <v>10</v>
      </c>
      <c r="E224" s="16" t="s">
        <v>186</v>
      </c>
      <c r="F224" s="33">
        <f>D224*20</f>
        <v>200</v>
      </c>
      <c r="G224" s="16" t="s">
        <v>552</v>
      </c>
      <c r="I224" s="16" t="s">
        <v>607</v>
      </c>
    </row>
    <row r="225" spans="1:9" x14ac:dyDescent="0.35">
      <c r="A225" s="32">
        <v>45848</v>
      </c>
      <c r="B225" s="16" t="s">
        <v>298</v>
      </c>
      <c r="C225" s="16" t="s">
        <v>198</v>
      </c>
      <c r="D225" s="16">
        <v>10</v>
      </c>
      <c r="E225" s="16" t="s">
        <v>234</v>
      </c>
      <c r="F225" s="28">
        <v>200</v>
      </c>
      <c r="G225" s="16" t="s">
        <v>299</v>
      </c>
      <c r="H225" s="16" t="s">
        <v>236</v>
      </c>
      <c r="I225" s="16" t="s">
        <v>607</v>
      </c>
    </row>
    <row r="226" spans="1:9" x14ac:dyDescent="0.35">
      <c r="A226" s="32">
        <v>45848</v>
      </c>
      <c r="B226" s="16" t="s">
        <v>225</v>
      </c>
      <c r="C226" s="16" t="s">
        <v>198</v>
      </c>
      <c r="D226" s="16">
        <v>3</v>
      </c>
      <c r="E226" s="16" t="s">
        <v>186</v>
      </c>
      <c r="F226" s="28">
        <f>D226*20</f>
        <v>60</v>
      </c>
      <c r="G226" s="16" t="s">
        <v>552</v>
      </c>
      <c r="I226" s="16" t="s">
        <v>607</v>
      </c>
    </row>
    <row r="227" spans="1:9" x14ac:dyDescent="0.35">
      <c r="A227" s="32">
        <v>45848</v>
      </c>
      <c r="B227" s="16" t="s">
        <v>237</v>
      </c>
      <c r="C227" s="16" t="s">
        <v>198</v>
      </c>
      <c r="D227" s="16">
        <v>1</v>
      </c>
      <c r="E227" s="16" t="s">
        <v>234</v>
      </c>
      <c r="F227" s="28">
        <v>20</v>
      </c>
      <c r="G227" s="16" t="s">
        <v>238</v>
      </c>
      <c r="H227" s="16" t="s">
        <v>239</v>
      </c>
      <c r="I227" s="16" t="s">
        <v>607</v>
      </c>
    </row>
    <row r="228" spans="1:9" x14ac:dyDescent="0.35">
      <c r="A228" s="32">
        <v>45848</v>
      </c>
      <c r="B228" s="16" t="s">
        <v>237</v>
      </c>
      <c r="C228" s="16" t="s">
        <v>198</v>
      </c>
      <c r="D228" s="16">
        <v>5</v>
      </c>
      <c r="E228" s="16" t="s">
        <v>234</v>
      </c>
      <c r="F228" s="28">
        <v>100</v>
      </c>
      <c r="G228" s="16" t="s">
        <v>238</v>
      </c>
      <c r="H228" s="16" t="s">
        <v>239</v>
      </c>
      <c r="I228" s="16" t="s">
        <v>607</v>
      </c>
    </row>
    <row r="229" spans="1:9" x14ac:dyDescent="0.35">
      <c r="A229" s="32">
        <v>45848</v>
      </c>
      <c r="B229" s="16" t="s">
        <v>237</v>
      </c>
      <c r="C229" s="16" t="s">
        <v>198</v>
      </c>
      <c r="D229" s="16">
        <v>1</v>
      </c>
      <c r="E229" s="16" t="s">
        <v>234</v>
      </c>
      <c r="F229" s="28">
        <v>20</v>
      </c>
      <c r="G229" s="16" t="s">
        <v>238</v>
      </c>
      <c r="H229" s="16" t="s">
        <v>239</v>
      </c>
      <c r="I229" s="16" t="s">
        <v>607</v>
      </c>
    </row>
    <row r="230" spans="1:9" x14ac:dyDescent="0.35">
      <c r="A230" s="32">
        <v>45848</v>
      </c>
      <c r="B230" s="16" t="s">
        <v>237</v>
      </c>
      <c r="C230" s="16" t="s">
        <v>198</v>
      </c>
      <c r="D230" s="16">
        <v>2</v>
      </c>
      <c r="E230" s="16" t="s">
        <v>234</v>
      </c>
      <c r="F230" s="28">
        <v>40</v>
      </c>
      <c r="G230" s="16" t="s">
        <v>302</v>
      </c>
      <c r="H230" s="16" t="s">
        <v>236</v>
      </c>
      <c r="I230" s="16" t="s">
        <v>607</v>
      </c>
    </row>
    <row r="231" spans="1:9" x14ac:dyDescent="0.35">
      <c r="A231" s="32">
        <v>45848</v>
      </c>
      <c r="B231" s="16" t="s">
        <v>237</v>
      </c>
      <c r="C231" s="16" t="s">
        <v>198</v>
      </c>
      <c r="D231" s="16">
        <v>1</v>
      </c>
      <c r="E231" s="16" t="s">
        <v>234</v>
      </c>
      <c r="F231" s="28">
        <v>20</v>
      </c>
      <c r="G231" s="16" t="s">
        <v>304</v>
      </c>
      <c r="H231" s="16" t="s">
        <v>239</v>
      </c>
      <c r="I231" s="16" t="s">
        <v>607</v>
      </c>
    </row>
    <row r="232" spans="1:9" x14ac:dyDescent="0.35">
      <c r="A232" s="32">
        <v>45848</v>
      </c>
      <c r="B232" s="16" t="s">
        <v>237</v>
      </c>
      <c r="C232" s="16" t="s">
        <v>198</v>
      </c>
      <c r="D232" s="16">
        <v>3</v>
      </c>
      <c r="E232" s="16" t="s">
        <v>234</v>
      </c>
      <c r="F232" s="28">
        <v>60</v>
      </c>
      <c r="G232" s="16" t="s">
        <v>307</v>
      </c>
      <c r="H232" s="16" t="s">
        <v>239</v>
      </c>
      <c r="I232" s="16" t="s">
        <v>607</v>
      </c>
    </row>
    <row r="233" spans="1:9" x14ac:dyDescent="0.35">
      <c r="A233" s="32">
        <v>45848</v>
      </c>
      <c r="B233" s="16" t="s">
        <v>218</v>
      </c>
      <c r="C233" s="16" t="s">
        <v>198</v>
      </c>
      <c r="D233" s="16">
        <v>2</v>
      </c>
      <c r="E233" s="16" t="s">
        <v>186</v>
      </c>
      <c r="F233" s="28">
        <f>D233*20</f>
        <v>40</v>
      </c>
      <c r="G233" s="16" t="s">
        <v>552</v>
      </c>
      <c r="I233" s="16" t="s">
        <v>607</v>
      </c>
    </row>
    <row r="234" spans="1:9" x14ac:dyDescent="0.35">
      <c r="A234" s="32">
        <v>45848</v>
      </c>
      <c r="B234" s="16" t="s">
        <v>217</v>
      </c>
      <c r="C234" s="16" t="s">
        <v>198</v>
      </c>
      <c r="D234" s="16">
        <v>8</v>
      </c>
      <c r="E234" s="16" t="s">
        <v>186</v>
      </c>
      <c r="F234" s="28">
        <f>D234*20</f>
        <v>160</v>
      </c>
      <c r="G234" s="16" t="s">
        <v>552</v>
      </c>
      <c r="I234" s="16" t="s">
        <v>607</v>
      </c>
    </row>
    <row r="235" spans="1:9" x14ac:dyDescent="0.35">
      <c r="A235" s="32">
        <v>45848</v>
      </c>
      <c r="B235" s="16" t="s">
        <v>217</v>
      </c>
      <c r="C235" s="16" t="s">
        <v>198</v>
      </c>
      <c r="D235" s="16">
        <v>1</v>
      </c>
      <c r="E235" s="16" t="s">
        <v>234</v>
      </c>
      <c r="F235" s="28">
        <v>20</v>
      </c>
      <c r="G235" s="16" t="s">
        <v>253</v>
      </c>
      <c r="H235" s="16" t="s">
        <v>236</v>
      </c>
      <c r="I235" s="16" t="s">
        <v>607</v>
      </c>
    </row>
    <row r="236" spans="1:9" x14ac:dyDescent="0.35">
      <c r="A236" s="32">
        <v>45848</v>
      </c>
      <c r="B236" s="16" t="s">
        <v>217</v>
      </c>
      <c r="C236" s="16" t="s">
        <v>198</v>
      </c>
      <c r="D236" s="16">
        <v>1</v>
      </c>
      <c r="E236" s="16" t="s">
        <v>234</v>
      </c>
      <c r="F236" s="28">
        <v>20</v>
      </c>
      <c r="G236" s="16" t="s">
        <v>258</v>
      </c>
      <c r="H236" s="16" t="s">
        <v>236</v>
      </c>
      <c r="I236" s="16" t="s">
        <v>607</v>
      </c>
    </row>
    <row r="237" spans="1:9" x14ac:dyDescent="0.35">
      <c r="A237" s="32">
        <v>45848</v>
      </c>
      <c r="B237" s="16" t="s">
        <v>270</v>
      </c>
      <c r="C237" s="16" t="s">
        <v>198</v>
      </c>
      <c r="D237" s="16">
        <v>7</v>
      </c>
      <c r="E237" s="16" t="s">
        <v>186</v>
      </c>
      <c r="F237" s="28">
        <v>140</v>
      </c>
      <c r="G237" s="16" t="s">
        <v>605</v>
      </c>
      <c r="I237" s="16" t="s">
        <v>607</v>
      </c>
    </row>
    <row r="238" spans="1:9" x14ac:dyDescent="0.35">
      <c r="A238" s="32">
        <v>45848</v>
      </c>
      <c r="B238" s="16" t="s">
        <v>270</v>
      </c>
      <c r="C238" s="16" t="s">
        <v>198</v>
      </c>
      <c r="D238" s="16">
        <v>1</v>
      </c>
      <c r="E238" s="16" t="s">
        <v>234</v>
      </c>
      <c r="F238" s="28">
        <v>20</v>
      </c>
      <c r="G238" s="16" t="s">
        <v>276</v>
      </c>
      <c r="H238" s="16" t="s">
        <v>236</v>
      </c>
      <c r="I238" s="16" t="s">
        <v>607</v>
      </c>
    </row>
    <row r="239" spans="1:9" x14ac:dyDescent="0.35">
      <c r="A239" s="32">
        <v>45848</v>
      </c>
      <c r="B239" s="16" t="s">
        <v>270</v>
      </c>
      <c r="C239" s="16" t="s">
        <v>198</v>
      </c>
      <c r="D239" s="16">
        <v>1</v>
      </c>
      <c r="E239" s="16" t="s">
        <v>234</v>
      </c>
      <c r="F239" s="28">
        <v>20</v>
      </c>
      <c r="G239" s="16" t="s">
        <v>271</v>
      </c>
      <c r="H239" s="16" t="s">
        <v>236</v>
      </c>
      <c r="I239" s="16" t="s">
        <v>607</v>
      </c>
    </row>
    <row r="240" spans="1:9" x14ac:dyDescent="0.35">
      <c r="A240" s="32">
        <v>45848</v>
      </c>
      <c r="B240" s="16" t="s">
        <v>270</v>
      </c>
      <c r="C240" s="16" t="s">
        <v>198</v>
      </c>
      <c r="D240" s="16">
        <v>1</v>
      </c>
      <c r="E240" s="16" t="s">
        <v>234</v>
      </c>
      <c r="F240" s="28">
        <v>20</v>
      </c>
      <c r="G240" s="16" t="s">
        <v>290</v>
      </c>
      <c r="H240" s="16" t="s">
        <v>236</v>
      </c>
      <c r="I240" s="16" t="s">
        <v>607</v>
      </c>
    </row>
    <row r="241" spans="1:9" x14ac:dyDescent="0.35">
      <c r="A241" s="32">
        <v>45848</v>
      </c>
      <c r="B241" s="16" t="s">
        <v>367</v>
      </c>
      <c r="C241" s="16" t="s">
        <v>198</v>
      </c>
      <c r="D241" s="16">
        <v>4</v>
      </c>
      <c r="E241" s="16" t="s">
        <v>186</v>
      </c>
      <c r="F241" s="33">
        <f>D241*20</f>
        <v>80</v>
      </c>
      <c r="G241" s="16" t="s">
        <v>552</v>
      </c>
      <c r="I241" s="16" t="s">
        <v>607</v>
      </c>
    </row>
    <row r="242" spans="1:9" x14ac:dyDescent="0.35">
      <c r="A242" s="32">
        <v>45848</v>
      </c>
      <c r="B242" s="16" t="s">
        <v>291</v>
      </c>
      <c r="C242" s="16" t="s">
        <v>198</v>
      </c>
      <c r="D242" s="16">
        <v>12</v>
      </c>
      <c r="E242" s="16" t="s">
        <v>234</v>
      </c>
      <c r="F242" s="28">
        <v>240</v>
      </c>
      <c r="G242" s="16" t="s">
        <v>292</v>
      </c>
      <c r="H242" s="16" t="s">
        <v>236</v>
      </c>
      <c r="I242" s="16" t="s">
        <v>607</v>
      </c>
    </row>
    <row r="243" spans="1:9" x14ac:dyDescent="0.35">
      <c r="A243" s="32">
        <v>45848</v>
      </c>
      <c r="B243" s="16" t="s">
        <v>224</v>
      </c>
      <c r="C243" s="16" t="s">
        <v>198</v>
      </c>
      <c r="D243" s="16">
        <v>1</v>
      </c>
      <c r="E243" s="16" t="s">
        <v>234</v>
      </c>
      <c r="F243" s="28">
        <v>20</v>
      </c>
      <c r="G243" s="16" t="s">
        <v>311</v>
      </c>
      <c r="H243" s="16" t="s">
        <v>239</v>
      </c>
      <c r="I243" s="16" t="s">
        <v>607</v>
      </c>
    </row>
    <row r="244" spans="1:9" x14ac:dyDescent="0.35">
      <c r="A244" s="32">
        <v>45848</v>
      </c>
      <c r="B244" s="16" t="s">
        <v>224</v>
      </c>
      <c r="C244" s="16" t="s">
        <v>187</v>
      </c>
      <c r="D244" s="16">
        <v>1</v>
      </c>
      <c r="E244" s="16" t="s">
        <v>186</v>
      </c>
      <c r="F244" s="28">
        <v>7</v>
      </c>
      <c r="G244" s="16" t="s">
        <v>605</v>
      </c>
      <c r="I244" s="16" t="s">
        <v>607</v>
      </c>
    </row>
    <row r="245" spans="1:9" x14ac:dyDescent="0.35">
      <c r="A245" s="32">
        <v>45848</v>
      </c>
      <c r="B245" s="16" t="s">
        <v>224</v>
      </c>
      <c r="C245" s="16" t="s">
        <v>198</v>
      </c>
      <c r="D245" s="16">
        <v>5</v>
      </c>
      <c r="E245" s="16" t="s">
        <v>186</v>
      </c>
      <c r="F245" s="28">
        <f>D245*20</f>
        <v>100</v>
      </c>
      <c r="G245" s="16" t="s">
        <v>552</v>
      </c>
      <c r="I245" s="16" t="s">
        <v>607</v>
      </c>
    </row>
    <row r="246" spans="1:9" x14ac:dyDescent="0.35">
      <c r="A246" s="32">
        <v>45848</v>
      </c>
      <c r="B246" s="16" t="s">
        <v>224</v>
      </c>
      <c r="C246" s="16" t="s">
        <v>198</v>
      </c>
      <c r="D246" s="16">
        <v>1</v>
      </c>
      <c r="E246" s="16" t="s">
        <v>234</v>
      </c>
      <c r="F246" s="28">
        <v>20</v>
      </c>
      <c r="G246" s="16" t="s">
        <v>312</v>
      </c>
      <c r="H246" s="16" t="s">
        <v>239</v>
      </c>
      <c r="I246" s="16" t="s">
        <v>607</v>
      </c>
    </row>
    <row r="247" spans="1:9" x14ac:dyDescent="0.35">
      <c r="A247" s="32">
        <v>45848</v>
      </c>
      <c r="B247" s="16" t="s">
        <v>205</v>
      </c>
      <c r="C247" s="16" t="s">
        <v>198</v>
      </c>
      <c r="D247" s="16">
        <v>4</v>
      </c>
      <c r="E247" s="16" t="s">
        <v>186</v>
      </c>
      <c r="F247" s="33">
        <f>D247*20</f>
        <v>80</v>
      </c>
      <c r="G247" s="16" t="s">
        <v>552</v>
      </c>
      <c r="I247" s="16" t="s">
        <v>607</v>
      </c>
    </row>
    <row r="248" spans="1:9" x14ac:dyDescent="0.35">
      <c r="A248" s="32">
        <v>45848</v>
      </c>
      <c r="B248" s="16" t="s">
        <v>205</v>
      </c>
      <c r="C248" s="16" t="s">
        <v>198</v>
      </c>
      <c r="D248" s="16">
        <v>1</v>
      </c>
      <c r="E248" s="16" t="s">
        <v>234</v>
      </c>
      <c r="F248" s="28">
        <v>20</v>
      </c>
      <c r="G248" s="16" t="s">
        <v>267</v>
      </c>
      <c r="H248" s="16" t="s">
        <v>236</v>
      </c>
      <c r="I248" s="16" t="s">
        <v>607</v>
      </c>
    </row>
    <row r="249" spans="1:9" x14ac:dyDescent="0.35">
      <c r="A249" s="32">
        <v>45848</v>
      </c>
      <c r="B249" s="16" t="s">
        <v>205</v>
      </c>
      <c r="C249" s="16" t="s">
        <v>198</v>
      </c>
      <c r="D249" s="16">
        <v>1</v>
      </c>
      <c r="E249" s="16" t="s">
        <v>234</v>
      </c>
      <c r="F249" s="28">
        <v>20</v>
      </c>
      <c r="G249" s="16" t="s">
        <v>281</v>
      </c>
      <c r="H249" s="16" t="s">
        <v>236</v>
      </c>
      <c r="I249" s="16" t="s">
        <v>607</v>
      </c>
    </row>
    <row r="250" spans="1:9" x14ac:dyDescent="0.35">
      <c r="A250" s="32">
        <v>45848</v>
      </c>
      <c r="B250" s="16" t="s">
        <v>296</v>
      </c>
      <c r="C250" s="16" t="s">
        <v>198</v>
      </c>
      <c r="D250" s="16">
        <v>1</v>
      </c>
      <c r="E250" s="16" t="s">
        <v>234</v>
      </c>
      <c r="F250" s="28">
        <v>20</v>
      </c>
      <c r="G250" s="16" t="s">
        <v>297</v>
      </c>
      <c r="H250" s="16" t="s">
        <v>239</v>
      </c>
      <c r="I250" s="16" t="s">
        <v>607</v>
      </c>
    </row>
    <row r="251" spans="1:9" x14ac:dyDescent="0.35">
      <c r="A251" s="32">
        <v>45848</v>
      </c>
      <c r="B251" s="16" t="s">
        <v>296</v>
      </c>
      <c r="C251" s="16" t="s">
        <v>187</v>
      </c>
      <c r="D251" s="16">
        <v>1</v>
      </c>
      <c r="E251" s="16" t="s">
        <v>234</v>
      </c>
      <c r="F251" s="28">
        <v>100</v>
      </c>
      <c r="G251" s="16" t="s">
        <v>303</v>
      </c>
      <c r="I251" s="16" t="s">
        <v>607</v>
      </c>
    </row>
    <row r="252" spans="1:9" x14ac:dyDescent="0.35">
      <c r="A252" s="32">
        <v>45848</v>
      </c>
      <c r="B252" s="16" t="s">
        <v>296</v>
      </c>
      <c r="C252" s="16" t="s">
        <v>198</v>
      </c>
      <c r="D252" s="16">
        <v>1</v>
      </c>
      <c r="E252" s="16" t="s">
        <v>234</v>
      </c>
      <c r="F252" s="28">
        <v>20</v>
      </c>
      <c r="G252" s="16" t="s">
        <v>314</v>
      </c>
      <c r="H252" s="16" t="s">
        <v>239</v>
      </c>
      <c r="I252" s="16" t="s">
        <v>607</v>
      </c>
    </row>
    <row r="253" spans="1:9" x14ac:dyDescent="0.35">
      <c r="A253" s="32">
        <v>45848</v>
      </c>
      <c r="B253" s="16" t="s">
        <v>296</v>
      </c>
      <c r="C253" s="16" t="s">
        <v>198</v>
      </c>
      <c r="D253" s="16">
        <v>1</v>
      </c>
      <c r="E253" s="16" t="s">
        <v>234</v>
      </c>
      <c r="F253" s="28">
        <v>20</v>
      </c>
      <c r="G253" s="16" t="s">
        <v>309</v>
      </c>
      <c r="H253" s="16" t="s">
        <v>239</v>
      </c>
      <c r="I253" s="16" t="s">
        <v>607</v>
      </c>
    </row>
    <row r="254" spans="1:9" x14ac:dyDescent="0.35">
      <c r="A254" s="32">
        <v>45848</v>
      </c>
      <c r="B254" s="16" t="s">
        <v>296</v>
      </c>
      <c r="C254" s="16" t="s">
        <v>198</v>
      </c>
      <c r="D254" s="16">
        <v>1</v>
      </c>
      <c r="E254" s="16" t="s">
        <v>234</v>
      </c>
      <c r="F254" s="28">
        <v>20</v>
      </c>
      <c r="G254" s="16" t="s">
        <v>308</v>
      </c>
      <c r="H254" s="16" t="s">
        <v>239</v>
      </c>
      <c r="I254" s="16" t="s">
        <v>607</v>
      </c>
    </row>
    <row r="255" spans="1:9" x14ac:dyDescent="0.35">
      <c r="A255" s="32">
        <v>45848</v>
      </c>
      <c r="B255" s="16" t="s">
        <v>272</v>
      </c>
      <c r="C255" s="16" t="s">
        <v>198</v>
      </c>
      <c r="D255" s="16">
        <v>2</v>
      </c>
      <c r="E255" s="16" t="s">
        <v>234</v>
      </c>
      <c r="F255" s="28">
        <v>40</v>
      </c>
      <c r="G255" s="16" t="s">
        <v>273</v>
      </c>
      <c r="H255" s="16" t="s">
        <v>239</v>
      </c>
      <c r="I255" s="16" t="s">
        <v>607</v>
      </c>
    </row>
    <row r="256" spans="1:9" x14ac:dyDescent="0.35">
      <c r="A256" s="32">
        <v>45848</v>
      </c>
      <c r="B256" s="16" t="s">
        <v>233</v>
      </c>
      <c r="C256" s="16" t="s">
        <v>198</v>
      </c>
      <c r="D256" s="16">
        <v>7</v>
      </c>
      <c r="E256" s="16" t="s">
        <v>186</v>
      </c>
      <c r="F256" s="28">
        <f>D256*20</f>
        <v>140</v>
      </c>
      <c r="G256" s="16" t="s">
        <v>552</v>
      </c>
      <c r="I256" s="16" t="s">
        <v>607</v>
      </c>
    </row>
    <row r="257" spans="1:9" x14ac:dyDescent="0.35">
      <c r="A257" s="32">
        <v>45848</v>
      </c>
      <c r="B257" s="16" t="s">
        <v>233</v>
      </c>
      <c r="C257" s="16" t="s">
        <v>198</v>
      </c>
      <c r="D257" s="16">
        <v>1</v>
      </c>
      <c r="E257" s="16" t="s">
        <v>234</v>
      </c>
      <c r="F257" s="28">
        <v>20</v>
      </c>
      <c r="G257" s="16" t="s">
        <v>294</v>
      </c>
      <c r="H257" s="16" t="s">
        <v>236</v>
      </c>
      <c r="I257" s="16" t="s">
        <v>607</v>
      </c>
    </row>
    <row r="258" spans="1:9" x14ac:dyDescent="0.35">
      <c r="A258" s="32">
        <v>45848</v>
      </c>
      <c r="B258" s="16" t="s">
        <v>221</v>
      </c>
      <c r="C258" s="16" t="s">
        <v>198</v>
      </c>
      <c r="D258" s="16">
        <v>1</v>
      </c>
      <c r="E258" s="16" t="s">
        <v>234</v>
      </c>
      <c r="F258" s="28">
        <v>20</v>
      </c>
      <c r="G258" s="16" t="s">
        <v>247</v>
      </c>
      <c r="H258" s="16" t="s">
        <v>236</v>
      </c>
      <c r="I258" s="16" t="s">
        <v>607</v>
      </c>
    </row>
    <row r="259" spans="1:9" x14ac:dyDescent="0.35">
      <c r="A259" s="32">
        <v>45848</v>
      </c>
      <c r="B259" s="16" t="s">
        <v>221</v>
      </c>
      <c r="C259" s="16" t="s">
        <v>198</v>
      </c>
      <c r="D259" s="16">
        <v>7</v>
      </c>
      <c r="E259" s="16" t="s">
        <v>186</v>
      </c>
      <c r="F259" s="28">
        <f>D259*20</f>
        <v>140</v>
      </c>
      <c r="G259" s="16" t="s">
        <v>552</v>
      </c>
      <c r="I259" s="16" t="s">
        <v>607</v>
      </c>
    </row>
    <row r="260" spans="1:9" x14ac:dyDescent="0.35">
      <c r="A260" s="32">
        <v>45848</v>
      </c>
      <c r="B260" s="16" t="s">
        <v>221</v>
      </c>
      <c r="C260" s="16" t="s">
        <v>198</v>
      </c>
      <c r="D260" s="16">
        <v>1</v>
      </c>
      <c r="E260" s="16" t="s">
        <v>234</v>
      </c>
      <c r="F260" s="28">
        <v>20</v>
      </c>
      <c r="G260" s="16" t="s">
        <v>278</v>
      </c>
      <c r="H260" s="16" t="s">
        <v>236</v>
      </c>
      <c r="I260" s="16" t="s">
        <v>607</v>
      </c>
    </row>
    <row r="261" spans="1:9" x14ac:dyDescent="0.35">
      <c r="A261" s="32">
        <v>45848</v>
      </c>
      <c r="B261" s="16" t="s">
        <v>221</v>
      </c>
      <c r="C261" s="16" t="s">
        <v>198</v>
      </c>
      <c r="D261" s="16">
        <v>1</v>
      </c>
      <c r="E261" s="16" t="s">
        <v>234</v>
      </c>
      <c r="F261" s="28">
        <v>20</v>
      </c>
      <c r="G261" s="16" t="s">
        <v>248</v>
      </c>
      <c r="H261" s="16" t="s">
        <v>236</v>
      </c>
      <c r="I261" s="16" t="s">
        <v>607</v>
      </c>
    </row>
    <row r="262" spans="1:9" x14ac:dyDescent="0.35">
      <c r="A262" s="32">
        <v>45848</v>
      </c>
      <c r="B262" s="16" t="s">
        <v>256</v>
      </c>
      <c r="C262" s="16" t="s">
        <v>198</v>
      </c>
      <c r="D262" s="16">
        <v>22</v>
      </c>
      <c r="E262" s="16" t="s">
        <v>186</v>
      </c>
      <c r="F262" s="28">
        <v>440</v>
      </c>
      <c r="G262" s="16" t="s">
        <v>605</v>
      </c>
      <c r="I262" s="16" t="s">
        <v>607</v>
      </c>
    </row>
    <row r="263" spans="1:9" x14ac:dyDescent="0.35">
      <c r="A263" s="32">
        <v>45848</v>
      </c>
      <c r="B263" s="16" t="s">
        <v>256</v>
      </c>
      <c r="C263" s="16" t="s">
        <v>198</v>
      </c>
      <c r="D263" s="16">
        <v>1</v>
      </c>
      <c r="E263" s="16" t="s">
        <v>234</v>
      </c>
      <c r="F263" s="28">
        <v>20</v>
      </c>
      <c r="G263" s="16" t="s">
        <v>257</v>
      </c>
      <c r="H263" s="16" t="s">
        <v>236</v>
      </c>
      <c r="I263" s="16" t="s">
        <v>607</v>
      </c>
    </row>
    <row r="264" spans="1:9" x14ac:dyDescent="0.35">
      <c r="A264" s="32">
        <v>45848</v>
      </c>
      <c r="B264" s="16" t="s">
        <v>216</v>
      </c>
      <c r="C264" s="16" t="s">
        <v>198</v>
      </c>
      <c r="D264" s="16">
        <v>6</v>
      </c>
      <c r="E264" s="16" t="s">
        <v>186</v>
      </c>
      <c r="F264" s="28">
        <f>D264*20</f>
        <v>120</v>
      </c>
      <c r="G264" s="16" t="s">
        <v>552</v>
      </c>
      <c r="I264" s="16" t="s">
        <v>607</v>
      </c>
    </row>
    <row r="265" spans="1:9" x14ac:dyDescent="0.35">
      <c r="A265" s="32">
        <v>45849</v>
      </c>
      <c r="B265" s="16" t="s">
        <v>232</v>
      </c>
      <c r="C265" s="16" t="s">
        <v>198</v>
      </c>
      <c r="D265" s="16">
        <v>1</v>
      </c>
      <c r="E265" s="16" t="s">
        <v>234</v>
      </c>
      <c r="F265" s="28">
        <v>20</v>
      </c>
      <c r="G265" s="16" t="s">
        <v>516</v>
      </c>
      <c r="H265" s="16" t="s">
        <v>239</v>
      </c>
      <c r="I265" s="16" t="s">
        <v>607</v>
      </c>
    </row>
    <row r="266" spans="1:9" x14ac:dyDescent="0.35">
      <c r="A266" s="32">
        <v>45849</v>
      </c>
      <c r="B266" s="16" t="s">
        <v>220</v>
      </c>
      <c r="C266" s="16" t="s">
        <v>198</v>
      </c>
      <c r="D266" s="16">
        <v>1</v>
      </c>
      <c r="E266" s="16" t="s">
        <v>234</v>
      </c>
      <c r="F266" s="28">
        <v>20</v>
      </c>
      <c r="G266" s="16" t="s">
        <v>549</v>
      </c>
      <c r="I266" s="16" t="s">
        <v>607</v>
      </c>
    </row>
    <row r="267" spans="1:9" x14ac:dyDescent="0.35">
      <c r="A267" s="32">
        <v>45849</v>
      </c>
      <c r="B267" s="16" t="s">
        <v>300</v>
      </c>
      <c r="C267" s="16" t="s">
        <v>198</v>
      </c>
      <c r="D267" s="16">
        <v>1</v>
      </c>
      <c r="E267" s="16" t="s">
        <v>234</v>
      </c>
      <c r="F267" s="28">
        <v>20</v>
      </c>
      <c r="G267" s="16" t="s">
        <v>511</v>
      </c>
      <c r="H267" s="16" t="s">
        <v>239</v>
      </c>
      <c r="I267" s="16" t="s">
        <v>607</v>
      </c>
    </row>
    <row r="268" spans="1:9" x14ac:dyDescent="0.35">
      <c r="A268" s="32">
        <v>45849</v>
      </c>
      <c r="B268" s="16" t="s">
        <v>300</v>
      </c>
      <c r="C268" s="16" t="s">
        <v>198</v>
      </c>
      <c r="D268" s="16">
        <v>1</v>
      </c>
      <c r="E268" s="16" t="s">
        <v>234</v>
      </c>
      <c r="F268" s="28">
        <v>20</v>
      </c>
      <c r="G268" s="16" t="s">
        <v>547</v>
      </c>
      <c r="I268" s="16" t="s">
        <v>607</v>
      </c>
    </row>
    <row r="269" spans="1:9" x14ac:dyDescent="0.35">
      <c r="A269" s="32">
        <v>45849</v>
      </c>
      <c r="B269" s="16" t="s">
        <v>300</v>
      </c>
      <c r="C269" s="16" t="s">
        <v>198</v>
      </c>
      <c r="D269" s="16">
        <v>1</v>
      </c>
      <c r="E269" s="16" t="s">
        <v>234</v>
      </c>
      <c r="F269" s="28">
        <v>20</v>
      </c>
      <c r="G269" s="16" t="s">
        <v>545</v>
      </c>
      <c r="I269" s="16" t="s">
        <v>607</v>
      </c>
    </row>
    <row r="270" spans="1:9" x14ac:dyDescent="0.35">
      <c r="A270" s="32">
        <v>45849</v>
      </c>
      <c r="B270" s="16" t="s">
        <v>300</v>
      </c>
      <c r="C270" s="16" t="s">
        <v>198</v>
      </c>
      <c r="D270" s="16">
        <v>1</v>
      </c>
      <c r="E270" s="16" t="s">
        <v>234</v>
      </c>
      <c r="F270" s="28">
        <v>20</v>
      </c>
      <c r="G270" s="16" t="s">
        <v>515</v>
      </c>
      <c r="H270" s="16" t="s">
        <v>239</v>
      </c>
      <c r="I270" s="16" t="s">
        <v>607</v>
      </c>
    </row>
    <row r="271" spans="1:9" x14ac:dyDescent="0.35">
      <c r="A271" s="32">
        <v>45849</v>
      </c>
      <c r="B271" s="16" t="s">
        <v>300</v>
      </c>
      <c r="C271" s="16" t="s">
        <v>198</v>
      </c>
      <c r="D271" s="16">
        <v>1</v>
      </c>
      <c r="E271" s="16" t="s">
        <v>234</v>
      </c>
      <c r="F271" s="28">
        <v>20</v>
      </c>
      <c r="G271" s="16" t="s">
        <v>517</v>
      </c>
      <c r="H271" s="16" t="s">
        <v>239</v>
      </c>
      <c r="I271" s="16" t="s">
        <v>607</v>
      </c>
    </row>
    <row r="272" spans="1:9" x14ac:dyDescent="0.35">
      <c r="A272" s="32">
        <v>45849</v>
      </c>
      <c r="B272" s="16" t="s">
        <v>243</v>
      </c>
      <c r="C272" s="16" t="s">
        <v>198</v>
      </c>
      <c r="D272" s="16">
        <v>1</v>
      </c>
      <c r="E272" s="16" t="s">
        <v>234</v>
      </c>
      <c r="F272" s="28">
        <v>20</v>
      </c>
      <c r="G272" s="16" t="s">
        <v>513</v>
      </c>
      <c r="H272" s="16" t="s">
        <v>236</v>
      </c>
      <c r="I272" s="16" t="s">
        <v>607</v>
      </c>
    </row>
    <row r="273" spans="1:9" x14ac:dyDescent="0.35">
      <c r="A273" s="32">
        <v>45849</v>
      </c>
      <c r="B273" s="16" t="s">
        <v>243</v>
      </c>
      <c r="C273" s="16" t="s">
        <v>198</v>
      </c>
      <c r="D273" s="16">
        <v>1</v>
      </c>
      <c r="E273" s="16" t="s">
        <v>234</v>
      </c>
      <c r="F273" s="28">
        <v>20</v>
      </c>
      <c r="G273" s="16" t="s">
        <v>512</v>
      </c>
      <c r="H273" s="16" t="s">
        <v>236</v>
      </c>
      <c r="I273" s="16" t="s">
        <v>607</v>
      </c>
    </row>
    <row r="274" spans="1:9" x14ac:dyDescent="0.35">
      <c r="A274" s="32">
        <v>45849</v>
      </c>
      <c r="B274" s="16" t="s">
        <v>383</v>
      </c>
      <c r="C274" s="16" t="s">
        <v>198</v>
      </c>
      <c r="D274" s="16">
        <v>1</v>
      </c>
      <c r="E274" s="16" t="s">
        <v>234</v>
      </c>
      <c r="F274" s="28">
        <v>20</v>
      </c>
      <c r="G274" s="16" t="s">
        <v>548</v>
      </c>
      <c r="I274" s="16" t="s">
        <v>607</v>
      </c>
    </row>
    <row r="275" spans="1:9" x14ac:dyDescent="0.35">
      <c r="A275" s="32">
        <v>45849</v>
      </c>
      <c r="B275" s="16" t="s">
        <v>489</v>
      </c>
      <c r="C275" s="16" t="s">
        <v>198</v>
      </c>
      <c r="D275" s="16">
        <v>1</v>
      </c>
      <c r="E275" s="16" t="s">
        <v>234</v>
      </c>
      <c r="F275" s="28">
        <v>20</v>
      </c>
      <c r="G275" s="16" t="s">
        <v>518</v>
      </c>
      <c r="H275" s="16" t="s">
        <v>239</v>
      </c>
      <c r="I275" s="16" t="s">
        <v>607</v>
      </c>
    </row>
    <row r="276" spans="1:9" x14ac:dyDescent="0.35">
      <c r="A276" s="32">
        <v>45849</v>
      </c>
      <c r="B276" s="16" t="s">
        <v>237</v>
      </c>
      <c r="C276" s="16" t="s">
        <v>198</v>
      </c>
      <c r="D276" s="16">
        <v>1</v>
      </c>
      <c r="E276" s="16" t="s">
        <v>234</v>
      </c>
      <c r="F276" s="28">
        <v>20</v>
      </c>
      <c r="G276" s="16" t="s">
        <v>514</v>
      </c>
      <c r="H276" s="16" t="s">
        <v>239</v>
      </c>
      <c r="I276" s="16" t="s">
        <v>607</v>
      </c>
    </row>
    <row r="277" spans="1:9" x14ac:dyDescent="0.35">
      <c r="A277" s="32">
        <v>45849</v>
      </c>
      <c r="B277" s="16" t="s">
        <v>217</v>
      </c>
      <c r="C277" s="16" t="s">
        <v>198</v>
      </c>
      <c r="D277" s="16">
        <v>1</v>
      </c>
      <c r="E277" s="16" t="s">
        <v>234</v>
      </c>
      <c r="F277" s="28">
        <v>20</v>
      </c>
      <c r="G277" s="16" t="s">
        <v>546</v>
      </c>
      <c r="I277" s="16" t="s">
        <v>607</v>
      </c>
    </row>
    <row r="278" spans="1:9" x14ac:dyDescent="0.35">
      <c r="A278" s="32">
        <v>45849</v>
      </c>
      <c r="B278" s="16" t="s">
        <v>233</v>
      </c>
      <c r="C278" s="16" t="s">
        <v>198</v>
      </c>
      <c r="D278" s="16">
        <v>1</v>
      </c>
      <c r="E278" s="16" t="s">
        <v>234</v>
      </c>
      <c r="F278" s="28">
        <v>20</v>
      </c>
      <c r="G278" s="16" t="s">
        <v>516</v>
      </c>
      <c r="H278" s="16" t="s">
        <v>239</v>
      </c>
      <c r="I278" s="16" t="s">
        <v>607</v>
      </c>
    </row>
    <row r="279" spans="1:9" x14ac:dyDescent="0.35">
      <c r="A279" s="32">
        <v>45850</v>
      </c>
      <c r="B279" s="16" t="s">
        <v>450</v>
      </c>
      <c r="C279" s="16" t="s">
        <v>198</v>
      </c>
      <c r="D279" s="16">
        <v>3</v>
      </c>
      <c r="E279" s="16" t="s">
        <v>186</v>
      </c>
      <c r="F279" s="28">
        <v>60</v>
      </c>
      <c r="G279" s="16" t="s">
        <v>605</v>
      </c>
      <c r="I279" s="16" t="s">
        <v>607</v>
      </c>
    </row>
    <row r="280" spans="1:9" x14ac:dyDescent="0.35">
      <c r="A280" s="32">
        <v>45850</v>
      </c>
      <c r="B280" s="16" t="s">
        <v>450</v>
      </c>
      <c r="C280" s="16" t="s">
        <v>198</v>
      </c>
      <c r="D280" s="16">
        <v>2</v>
      </c>
      <c r="E280" s="16" t="s">
        <v>234</v>
      </c>
      <c r="F280" s="28">
        <v>100</v>
      </c>
      <c r="G280" s="16" t="s">
        <v>605</v>
      </c>
      <c r="I280" s="16" t="s">
        <v>530</v>
      </c>
    </row>
    <row r="281" spans="1:9" x14ac:dyDescent="0.35">
      <c r="A281" s="32">
        <v>45850</v>
      </c>
      <c r="B281" s="16" t="s">
        <v>450</v>
      </c>
      <c r="C281" s="16" t="s">
        <v>198</v>
      </c>
      <c r="D281" s="16">
        <v>8</v>
      </c>
      <c r="E281" s="16" t="s">
        <v>186</v>
      </c>
      <c r="F281" s="28">
        <v>160</v>
      </c>
      <c r="G281" s="16" t="s">
        <v>605</v>
      </c>
      <c r="I281" s="16" t="s">
        <v>530</v>
      </c>
    </row>
    <row r="282" spans="1:9" x14ac:dyDescent="0.35">
      <c r="A282" s="32">
        <v>45850</v>
      </c>
      <c r="B282" s="16" t="s">
        <v>450</v>
      </c>
      <c r="C282" s="16" t="s">
        <v>198</v>
      </c>
      <c r="D282" s="16">
        <v>3</v>
      </c>
      <c r="E282" s="16" t="s">
        <v>186</v>
      </c>
      <c r="F282" s="28">
        <v>60</v>
      </c>
      <c r="G282" s="16" t="s">
        <v>530</v>
      </c>
      <c r="I282" s="16" t="s">
        <v>530</v>
      </c>
    </row>
    <row r="283" spans="1:9" x14ac:dyDescent="0.35">
      <c r="A283" s="32">
        <v>45850</v>
      </c>
      <c r="B283" s="16" t="s">
        <v>450</v>
      </c>
      <c r="C283" s="16" t="s">
        <v>198</v>
      </c>
      <c r="D283" s="16">
        <v>1</v>
      </c>
      <c r="E283" s="16" t="s">
        <v>234</v>
      </c>
      <c r="F283" s="28">
        <v>20</v>
      </c>
      <c r="G283" s="16" t="s">
        <v>530</v>
      </c>
      <c r="I283" s="16" t="s">
        <v>530</v>
      </c>
    </row>
    <row r="284" spans="1:9" x14ac:dyDescent="0.35">
      <c r="A284" s="32">
        <v>45850</v>
      </c>
      <c r="B284" s="16" t="s">
        <v>470</v>
      </c>
      <c r="C284" s="16" t="s">
        <v>198</v>
      </c>
      <c r="D284" s="16">
        <v>1</v>
      </c>
      <c r="E284" s="16" t="s">
        <v>234</v>
      </c>
      <c r="F284" s="28">
        <v>20</v>
      </c>
      <c r="G284" s="16" t="s">
        <v>541</v>
      </c>
      <c r="I284" s="16" t="s">
        <v>607</v>
      </c>
    </row>
    <row r="285" spans="1:9" x14ac:dyDescent="0.35">
      <c r="A285" s="32">
        <v>45850</v>
      </c>
      <c r="B285" s="16" t="s">
        <v>470</v>
      </c>
      <c r="C285" s="16" t="s">
        <v>198</v>
      </c>
      <c r="D285" s="16">
        <v>1</v>
      </c>
      <c r="E285" s="16" t="s">
        <v>234</v>
      </c>
      <c r="F285" s="28">
        <v>20</v>
      </c>
      <c r="G285" s="16" t="s">
        <v>541</v>
      </c>
      <c r="H285" s="16" t="s">
        <v>236</v>
      </c>
      <c r="I285" s="16" t="s">
        <v>607</v>
      </c>
    </row>
    <row r="286" spans="1:9" x14ac:dyDescent="0.35">
      <c r="A286" s="32">
        <v>45850</v>
      </c>
      <c r="B286" s="16" t="s">
        <v>470</v>
      </c>
      <c r="C286" s="16" t="s">
        <v>198</v>
      </c>
      <c r="D286" s="16">
        <v>1</v>
      </c>
      <c r="E286" s="16" t="s">
        <v>234</v>
      </c>
      <c r="F286" s="28">
        <v>20</v>
      </c>
      <c r="G286" s="16" t="s">
        <v>540</v>
      </c>
      <c r="I286" s="16" t="s">
        <v>607</v>
      </c>
    </row>
    <row r="287" spans="1:9" x14ac:dyDescent="0.35">
      <c r="A287" s="32">
        <v>45850</v>
      </c>
      <c r="B287" s="16" t="s">
        <v>470</v>
      </c>
      <c r="C287" s="16" t="s">
        <v>198</v>
      </c>
      <c r="D287" s="16">
        <v>1</v>
      </c>
      <c r="E287" s="16" t="s">
        <v>234</v>
      </c>
      <c r="F287" s="28">
        <v>20</v>
      </c>
      <c r="G287" s="16" t="s">
        <v>540</v>
      </c>
      <c r="H287" s="16" t="s">
        <v>236</v>
      </c>
      <c r="I287" s="16" t="s">
        <v>607</v>
      </c>
    </row>
    <row r="288" spans="1:9" x14ac:dyDescent="0.35">
      <c r="A288" s="32">
        <v>45850</v>
      </c>
      <c r="B288" s="16" t="s">
        <v>209</v>
      </c>
      <c r="C288" s="16" t="s">
        <v>198</v>
      </c>
      <c r="D288" s="16">
        <v>1</v>
      </c>
      <c r="E288" s="16" t="s">
        <v>234</v>
      </c>
      <c r="F288" s="28">
        <v>20</v>
      </c>
      <c r="G288" s="16" t="s">
        <v>542</v>
      </c>
      <c r="I288" s="16" t="s">
        <v>607</v>
      </c>
    </row>
    <row r="289" spans="1:9" x14ac:dyDescent="0.35">
      <c r="A289" s="32">
        <v>45850</v>
      </c>
      <c r="B289" s="16" t="s">
        <v>209</v>
      </c>
      <c r="C289" s="16" t="s">
        <v>198</v>
      </c>
      <c r="D289" s="16">
        <v>1</v>
      </c>
      <c r="E289" s="16" t="s">
        <v>234</v>
      </c>
      <c r="F289" s="28">
        <v>20</v>
      </c>
      <c r="G289" s="16" t="s">
        <v>542</v>
      </c>
      <c r="H289" s="16" t="s">
        <v>236</v>
      </c>
      <c r="I289" s="16" t="s">
        <v>607</v>
      </c>
    </row>
    <row r="290" spans="1:9" x14ac:dyDescent="0.35">
      <c r="A290" s="32">
        <v>45850</v>
      </c>
      <c r="B290" s="16" t="s">
        <v>229</v>
      </c>
      <c r="C290" s="16" t="s">
        <v>198</v>
      </c>
      <c r="D290" s="16">
        <v>1</v>
      </c>
      <c r="E290" s="16" t="s">
        <v>234</v>
      </c>
      <c r="F290" s="28">
        <v>20</v>
      </c>
      <c r="G290" s="16" t="s">
        <v>538</v>
      </c>
      <c r="I290" s="16" t="s">
        <v>607</v>
      </c>
    </row>
    <row r="291" spans="1:9" x14ac:dyDescent="0.35">
      <c r="A291" s="32">
        <v>45850</v>
      </c>
      <c r="B291" s="16" t="s">
        <v>229</v>
      </c>
      <c r="C291" s="16" t="s">
        <v>198</v>
      </c>
      <c r="D291" s="16">
        <v>1</v>
      </c>
      <c r="E291" s="16" t="s">
        <v>234</v>
      </c>
      <c r="F291" s="28">
        <v>20</v>
      </c>
      <c r="G291" s="16" t="s">
        <v>538</v>
      </c>
      <c r="H291" s="16" t="s">
        <v>236</v>
      </c>
      <c r="I291" s="16" t="s">
        <v>607</v>
      </c>
    </row>
    <row r="292" spans="1:9" x14ac:dyDescent="0.35">
      <c r="A292" s="32">
        <v>45850</v>
      </c>
      <c r="B292" s="16" t="s">
        <v>229</v>
      </c>
      <c r="C292" s="16" t="s">
        <v>198</v>
      </c>
      <c r="D292" s="16">
        <v>1</v>
      </c>
      <c r="E292" s="16" t="s">
        <v>234</v>
      </c>
      <c r="F292" s="28">
        <v>20</v>
      </c>
      <c r="G292" s="16" t="s">
        <v>539</v>
      </c>
      <c r="I292" s="16" t="s">
        <v>607</v>
      </c>
    </row>
    <row r="293" spans="1:9" x14ac:dyDescent="0.35">
      <c r="A293" s="32">
        <v>45850</v>
      </c>
      <c r="B293" s="16" t="s">
        <v>229</v>
      </c>
      <c r="C293" s="16" t="s">
        <v>198</v>
      </c>
      <c r="D293" s="16">
        <v>1</v>
      </c>
      <c r="E293" s="16" t="s">
        <v>234</v>
      </c>
      <c r="F293" s="28">
        <v>20</v>
      </c>
      <c r="G293" s="16" t="s">
        <v>539</v>
      </c>
      <c r="H293" s="16" t="s">
        <v>236</v>
      </c>
      <c r="I293" s="16" t="s">
        <v>607</v>
      </c>
    </row>
    <row r="294" spans="1:9" x14ac:dyDescent="0.35">
      <c r="A294" s="32">
        <v>45850</v>
      </c>
      <c r="B294" s="16" t="s">
        <v>506</v>
      </c>
      <c r="C294" s="16" t="s">
        <v>198</v>
      </c>
      <c r="D294" s="16">
        <v>2</v>
      </c>
      <c r="E294" s="16" t="s">
        <v>234</v>
      </c>
      <c r="F294" s="28">
        <v>40</v>
      </c>
      <c r="G294" s="16" t="s">
        <v>330</v>
      </c>
      <c r="I294" s="16" t="s">
        <v>607</v>
      </c>
    </row>
    <row r="295" spans="1:9" x14ac:dyDescent="0.35">
      <c r="A295" s="32">
        <v>45850</v>
      </c>
      <c r="B295" s="16" t="s">
        <v>506</v>
      </c>
      <c r="C295" s="16" t="s">
        <v>198</v>
      </c>
      <c r="D295" s="16">
        <v>2</v>
      </c>
      <c r="E295" s="16" t="s">
        <v>234</v>
      </c>
      <c r="F295" s="28">
        <v>40</v>
      </c>
      <c r="G295" s="16" t="s">
        <v>330</v>
      </c>
      <c r="H295" s="16" t="s">
        <v>239</v>
      </c>
      <c r="I295" s="16" t="s">
        <v>607</v>
      </c>
    </row>
    <row r="296" spans="1:9" x14ac:dyDescent="0.35">
      <c r="A296" s="32">
        <v>45850</v>
      </c>
      <c r="B296" s="16" t="s">
        <v>203</v>
      </c>
      <c r="C296" s="16" t="s">
        <v>198</v>
      </c>
      <c r="D296" s="16">
        <v>3</v>
      </c>
      <c r="E296" s="16" t="s">
        <v>186</v>
      </c>
      <c r="F296" s="28">
        <v>60</v>
      </c>
      <c r="G296" s="16" t="s">
        <v>605</v>
      </c>
      <c r="I296" s="16" t="s">
        <v>607</v>
      </c>
    </row>
    <row r="297" spans="1:9" x14ac:dyDescent="0.35">
      <c r="A297" s="32">
        <v>45850</v>
      </c>
      <c r="B297" s="16" t="s">
        <v>203</v>
      </c>
      <c r="C297" s="16" t="s">
        <v>198</v>
      </c>
      <c r="D297" s="16">
        <v>3</v>
      </c>
      <c r="E297" s="16" t="s">
        <v>234</v>
      </c>
      <c r="F297" s="28">
        <v>140</v>
      </c>
      <c r="G297" s="16" t="s">
        <v>605</v>
      </c>
      <c r="I297" s="16" t="s">
        <v>607</v>
      </c>
    </row>
    <row r="298" spans="1:9" x14ac:dyDescent="0.35">
      <c r="A298" s="32">
        <v>45850</v>
      </c>
      <c r="B298" s="16" t="s">
        <v>203</v>
      </c>
      <c r="C298" s="16" t="s">
        <v>198</v>
      </c>
      <c r="D298" s="16">
        <v>2</v>
      </c>
      <c r="E298" s="16" t="s">
        <v>186</v>
      </c>
      <c r="F298" s="28">
        <v>20</v>
      </c>
      <c r="G298" s="16" t="s">
        <v>530</v>
      </c>
      <c r="I298" s="16" t="s">
        <v>530</v>
      </c>
    </row>
    <row r="299" spans="1:9" x14ac:dyDescent="0.35">
      <c r="A299" s="32">
        <v>45850</v>
      </c>
      <c r="B299" s="16" t="s">
        <v>203</v>
      </c>
      <c r="C299" s="16" t="s">
        <v>198</v>
      </c>
      <c r="D299" s="16">
        <v>2</v>
      </c>
      <c r="E299" s="16" t="s">
        <v>234</v>
      </c>
      <c r="F299" s="28">
        <v>40</v>
      </c>
      <c r="G299" s="16" t="s">
        <v>530</v>
      </c>
      <c r="I299" s="16" t="s">
        <v>530</v>
      </c>
    </row>
    <row r="300" spans="1:9" x14ac:dyDescent="0.35">
      <c r="A300" s="32">
        <v>45850</v>
      </c>
      <c r="B300" s="16" t="s">
        <v>207</v>
      </c>
      <c r="C300" s="16" t="s">
        <v>198</v>
      </c>
      <c r="D300" s="16">
        <v>3</v>
      </c>
      <c r="E300" s="16" t="s">
        <v>234</v>
      </c>
      <c r="F300" s="28">
        <v>60</v>
      </c>
      <c r="G300" s="16" t="s">
        <v>605</v>
      </c>
      <c r="I300" s="16" t="s">
        <v>607</v>
      </c>
    </row>
    <row r="301" spans="1:9" x14ac:dyDescent="0.35">
      <c r="A301" s="32">
        <v>45850</v>
      </c>
      <c r="B301" s="16" t="s">
        <v>207</v>
      </c>
      <c r="C301" s="16" t="s">
        <v>198</v>
      </c>
      <c r="D301" s="16">
        <v>3</v>
      </c>
      <c r="E301" s="16" t="s">
        <v>186</v>
      </c>
      <c r="F301" s="28">
        <v>60</v>
      </c>
      <c r="G301" s="16" t="s">
        <v>605</v>
      </c>
      <c r="I301" s="16" t="s">
        <v>607</v>
      </c>
    </row>
    <row r="302" spans="1:9" x14ac:dyDescent="0.35">
      <c r="A302" s="32">
        <v>45850</v>
      </c>
      <c r="B302" s="16" t="s">
        <v>207</v>
      </c>
      <c r="C302" s="16" t="s">
        <v>198</v>
      </c>
      <c r="D302" s="16">
        <v>1</v>
      </c>
      <c r="E302" s="16" t="s">
        <v>186</v>
      </c>
      <c r="F302" s="28">
        <v>20</v>
      </c>
      <c r="G302" s="16" t="s">
        <v>530</v>
      </c>
      <c r="I302" s="16" t="s">
        <v>530</v>
      </c>
    </row>
    <row r="303" spans="1:9" x14ac:dyDescent="0.35">
      <c r="A303" s="32">
        <v>45850</v>
      </c>
      <c r="B303" s="16" t="s">
        <v>207</v>
      </c>
      <c r="C303" s="16" t="s">
        <v>198</v>
      </c>
      <c r="D303" s="16">
        <v>2</v>
      </c>
      <c r="E303" s="16" t="s">
        <v>234</v>
      </c>
      <c r="F303" s="28">
        <v>20</v>
      </c>
      <c r="G303" s="16" t="s">
        <v>530</v>
      </c>
      <c r="I303" s="16" t="s">
        <v>530</v>
      </c>
    </row>
    <row r="304" spans="1:9" x14ac:dyDescent="0.35">
      <c r="A304" s="32">
        <v>45850</v>
      </c>
      <c r="B304" s="16" t="s">
        <v>208</v>
      </c>
      <c r="C304" s="16" t="s">
        <v>198</v>
      </c>
      <c r="D304" s="16">
        <v>2</v>
      </c>
      <c r="E304" s="16" t="s">
        <v>234</v>
      </c>
      <c r="F304" s="28">
        <v>40</v>
      </c>
      <c r="G304" s="16" t="s">
        <v>605</v>
      </c>
      <c r="I304" s="16" t="s">
        <v>607</v>
      </c>
    </row>
    <row r="305" spans="1:9" x14ac:dyDescent="0.35">
      <c r="A305" s="32">
        <v>45850</v>
      </c>
      <c r="B305" s="16" t="s">
        <v>208</v>
      </c>
      <c r="C305" s="16" t="s">
        <v>198</v>
      </c>
      <c r="D305" s="16">
        <v>3</v>
      </c>
      <c r="E305" s="16" t="s">
        <v>186</v>
      </c>
      <c r="F305" s="28">
        <v>60</v>
      </c>
      <c r="G305" s="16" t="s">
        <v>605</v>
      </c>
      <c r="I305" s="16" t="s">
        <v>607</v>
      </c>
    </row>
    <row r="306" spans="1:9" x14ac:dyDescent="0.35">
      <c r="A306" s="32">
        <v>45850</v>
      </c>
      <c r="B306" s="16" t="s">
        <v>208</v>
      </c>
      <c r="C306" s="16" t="s">
        <v>198</v>
      </c>
      <c r="D306" s="16">
        <v>3</v>
      </c>
      <c r="E306" s="16" t="s">
        <v>234</v>
      </c>
      <c r="F306" s="28">
        <v>60</v>
      </c>
      <c r="G306" s="16" t="s">
        <v>530</v>
      </c>
      <c r="I306" s="16" t="s">
        <v>530</v>
      </c>
    </row>
    <row r="307" spans="1:9" x14ac:dyDescent="0.35">
      <c r="A307" s="32">
        <v>45850</v>
      </c>
      <c r="B307" s="16" t="s">
        <v>215</v>
      </c>
      <c r="C307" s="16" t="s">
        <v>198</v>
      </c>
      <c r="D307" s="16">
        <v>6</v>
      </c>
      <c r="E307" s="16" t="s">
        <v>186</v>
      </c>
      <c r="F307" s="28">
        <v>120</v>
      </c>
      <c r="G307" s="16" t="s">
        <v>530</v>
      </c>
      <c r="I307" s="16" t="s">
        <v>530</v>
      </c>
    </row>
    <row r="308" spans="1:9" x14ac:dyDescent="0.35">
      <c r="A308" s="32">
        <v>45850</v>
      </c>
      <c r="B308" s="16" t="s">
        <v>215</v>
      </c>
      <c r="C308" s="16" t="s">
        <v>198</v>
      </c>
      <c r="D308" s="16">
        <v>7</v>
      </c>
      <c r="E308" s="16" t="s">
        <v>234</v>
      </c>
      <c r="F308" s="28">
        <v>140</v>
      </c>
      <c r="G308" s="16" t="s">
        <v>530</v>
      </c>
      <c r="I308" s="16" t="s">
        <v>530</v>
      </c>
    </row>
    <row r="309" spans="1:9" x14ac:dyDescent="0.35">
      <c r="A309" s="32">
        <v>45850</v>
      </c>
      <c r="B309" s="16" t="s">
        <v>249</v>
      </c>
      <c r="C309" s="16" t="s">
        <v>198</v>
      </c>
      <c r="D309" s="16">
        <v>1</v>
      </c>
      <c r="E309" s="16" t="s">
        <v>234</v>
      </c>
      <c r="F309" s="28">
        <v>20</v>
      </c>
      <c r="G309" s="16" t="s">
        <v>543</v>
      </c>
      <c r="I309" s="16" t="s">
        <v>607</v>
      </c>
    </row>
    <row r="310" spans="1:9" x14ac:dyDescent="0.35">
      <c r="A310" s="32">
        <v>45850</v>
      </c>
      <c r="B310" s="16" t="s">
        <v>249</v>
      </c>
      <c r="C310" s="16" t="s">
        <v>198</v>
      </c>
      <c r="D310" s="16">
        <v>1</v>
      </c>
      <c r="E310" s="16" t="s">
        <v>234</v>
      </c>
      <c r="F310" s="28">
        <v>20</v>
      </c>
      <c r="G310" s="16" t="s">
        <v>543</v>
      </c>
      <c r="H310" s="16" t="s">
        <v>236</v>
      </c>
      <c r="I310" s="16" t="s">
        <v>607</v>
      </c>
    </row>
    <row r="311" spans="1:9" x14ac:dyDescent="0.35">
      <c r="A311" s="32">
        <v>45850</v>
      </c>
      <c r="B311" s="16" t="s">
        <v>261</v>
      </c>
      <c r="C311" s="16" t="s">
        <v>198</v>
      </c>
      <c r="D311" s="16">
        <v>1</v>
      </c>
      <c r="E311" s="16" t="s">
        <v>234</v>
      </c>
      <c r="F311" s="28">
        <v>20</v>
      </c>
      <c r="G311" s="16" t="s">
        <v>530</v>
      </c>
      <c r="I311" s="16" t="s">
        <v>530</v>
      </c>
    </row>
    <row r="312" spans="1:9" x14ac:dyDescent="0.35">
      <c r="A312" s="32">
        <v>45850</v>
      </c>
      <c r="B312" s="16" t="s">
        <v>272</v>
      </c>
      <c r="C312" s="16" t="s">
        <v>198</v>
      </c>
      <c r="D312" s="16">
        <v>1</v>
      </c>
      <c r="E312" s="16" t="s">
        <v>234</v>
      </c>
      <c r="F312" s="28">
        <v>20</v>
      </c>
      <c r="G312" s="16" t="s">
        <v>544</v>
      </c>
      <c r="I312" s="16" t="s">
        <v>607</v>
      </c>
    </row>
    <row r="313" spans="1:9" x14ac:dyDescent="0.35">
      <c r="A313" s="32">
        <v>45850</v>
      </c>
      <c r="B313" s="16" t="s">
        <v>272</v>
      </c>
      <c r="C313" s="16" t="s">
        <v>198</v>
      </c>
      <c r="D313" s="16">
        <v>1</v>
      </c>
      <c r="E313" s="16" t="s">
        <v>234</v>
      </c>
      <c r="F313" s="28">
        <v>20</v>
      </c>
      <c r="G313" s="16" t="s">
        <v>544</v>
      </c>
      <c r="H313" s="16" t="s">
        <v>239</v>
      </c>
      <c r="I313" s="16" t="s">
        <v>607</v>
      </c>
    </row>
    <row r="314" spans="1:9" x14ac:dyDescent="0.35">
      <c r="A314" s="32">
        <v>45851</v>
      </c>
      <c r="B314" s="16" t="s">
        <v>331</v>
      </c>
      <c r="C314" s="16" t="s">
        <v>198</v>
      </c>
      <c r="D314" s="16">
        <v>13</v>
      </c>
      <c r="E314" s="16" t="s">
        <v>186</v>
      </c>
      <c r="F314" s="28">
        <v>260</v>
      </c>
      <c r="G314" s="16" t="s">
        <v>552</v>
      </c>
      <c r="I314" s="16" t="s">
        <v>607</v>
      </c>
    </row>
    <row r="315" spans="1:9" x14ac:dyDescent="0.35">
      <c r="A315" s="32">
        <v>45851</v>
      </c>
      <c r="B315" s="16" t="s">
        <v>331</v>
      </c>
      <c r="C315" s="16" t="s">
        <v>198</v>
      </c>
      <c r="D315" s="16">
        <v>16</v>
      </c>
      <c r="E315" s="16" t="s">
        <v>186</v>
      </c>
      <c r="F315" s="28">
        <v>320</v>
      </c>
      <c r="G315" s="16" t="s">
        <v>530</v>
      </c>
      <c r="I315" s="16" t="s">
        <v>530</v>
      </c>
    </row>
    <row r="316" spans="1:9" x14ac:dyDescent="0.35">
      <c r="A316" s="32">
        <v>45851</v>
      </c>
      <c r="B316" s="16" t="s">
        <v>557</v>
      </c>
      <c r="C316" s="16" t="s">
        <v>198</v>
      </c>
      <c r="D316" s="16">
        <v>5</v>
      </c>
      <c r="E316" s="16" t="s">
        <v>556</v>
      </c>
      <c r="F316" s="28">
        <v>100</v>
      </c>
      <c r="G316" s="16" t="s">
        <v>530</v>
      </c>
      <c r="I316" s="16" t="s">
        <v>607</v>
      </c>
    </row>
    <row r="317" spans="1:9" x14ac:dyDescent="0.35">
      <c r="A317" s="32">
        <v>45851</v>
      </c>
      <c r="B317" s="16" t="s">
        <v>206</v>
      </c>
      <c r="C317" s="16" t="s">
        <v>198</v>
      </c>
      <c r="D317" s="16">
        <v>1</v>
      </c>
      <c r="E317" s="16" t="s">
        <v>234</v>
      </c>
      <c r="F317" s="28">
        <v>20</v>
      </c>
      <c r="G317" s="16" t="s">
        <v>559</v>
      </c>
      <c r="I317" s="16" t="s">
        <v>607</v>
      </c>
    </row>
    <row r="318" spans="1:9" x14ac:dyDescent="0.35">
      <c r="A318" s="32">
        <v>45851</v>
      </c>
      <c r="B318" s="16" t="s">
        <v>232</v>
      </c>
      <c r="C318" s="16" t="s">
        <v>198</v>
      </c>
      <c r="D318" s="16">
        <v>1</v>
      </c>
      <c r="E318" s="16" t="s">
        <v>234</v>
      </c>
      <c r="F318" s="28">
        <v>20</v>
      </c>
      <c r="G318" s="16" t="s">
        <v>558</v>
      </c>
      <c r="I318" s="16" t="s">
        <v>607</v>
      </c>
    </row>
    <row r="319" spans="1:9" x14ac:dyDescent="0.35">
      <c r="A319" s="32">
        <v>45851</v>
      </c>
      <c r="B319" s="16" t="s">
        <v>470</v>
      </c>
      <c r="C319" s="16" t="s">
        <v>198</v>
      </c>
      <c r="D319" s="16">
        <v>12</v>
      </c>
      <c r="E319" s="16" t="s">
        <v>186</v>
      </c>
      <c r="F319" s="28">
        <v>240</v>
      </c>
      <c r="G319" s="16" t="s">
        <v>552</v>
      </c>
      <c r="I319" s="16" t="s">
        <v>607</v>
      </c>
    </row>
    <row r="320" spans="1:9" x14ac:dyDescent="0.35">
      <c r="A320" s="32">
        <v>45851</v>
      </c>
      <c r="B320" s="16" t="s">
        <v>470</v>
      </c>
      <c r="C320" s="16" t="s">
        <v>198</v>
      </c>
      <c r="D320" s="16">
        <v>1</v>
      </c>
      <c r="E320" s="16" t="s">
        <v>234</v>
      </c>
      <c r="F320" s="28">
        <v>20</v>
      </c>
      <c r="G320" s="16" t="s">
        <v>530</v>
      </c>
      <c r="I320" s="16" t="s">
        <v>530</v>
      </c>
    </row>
    <row r="321" spans="1:9" x14ac:dyDescent="0.35">
      <c r="A321" s="32">
        <v>45851</v>
      </c>
      <c r="B321" s="16" t="s">
        <v>470</v>
      </c>
      <c r="C321" s="16" t="s">
        <v>198</v>
      </c>
      <c r="D321" s="16">
        <v>11</v>
      </c>
      <c r="E321" s="16" t="s">
        <v>234</v>
      </c>
      <c r="F321" s="28">
        <v>220</v>
      </c>
      <c r="G321" s="16" t="s">
        <v>530</v>
      </c>
      <c r="I321" s="16" t="s">
        <v>530</v>
      </c>
    </row>
    <row r="322" spans="1:9" x14ac:dyDescent="0.35">
      <c r="A322" s="32">
        <v>45851</v>
      </c>
      <c r="B322" s="16" t="s">
        <v>209</v>
      </c>
      <c r="C322" s="16" t="s">
        <v>198</v>
      </c>
      <c r="D322" s="16">
        <v>1</v>
      </c>
      <c r="E322" s="16" t="s">
        <v>234</v>
      </c>
      <c r="F322" s="28">
        <v>20</v>
      </c>
      <c r="G322" s="16" t="s">
        <v>554</v>
      </c>
      <c r="H322" s="16" t="s">
        <v>555</v>
      </c>
      <c r="I322" s="16" t="s">
        <v>607</v>
      </c>
    </row>
    <row r="323" spans="1:9" x14ac:dyDescent="0.35">
      <c r="A323" s="32">
        <v>45851</v>
      </c>
      <c r="B323" s="16" t="s">
        <v>506</v>
      </c>
      <c r="C323" s="16" t="s">
        <v>198</v>
      </c>
      <c r="D323" s="16">
        <v>1</v>
      </c>
      <c r="E323" s="16" t="s">
        <v>234</v>
      </c>
      <c r="F323" s="28">
        <v>20</v>
      </c>
      <c r="G323" s="16" t="s">
        <v>532</v>
      </c>
      <c r="I323" s="16" t="s">
        <v>607</v>
      </c>
    </row>
    <row r="324" spans="1:9" x14ac:dyDescent="0.35">
      <c r="A324" s="32">
        <v>45851</v>
      </c>
      <c r="B324" s="16" t="s">
        <v>383</v>
      </c>
      <c r="C324" s="16" t="s">
        <v>198</v>
      </c>
      <c r="D324" s="16">
        <v>1</v>
      </c>
      <c r="E324" s="16" t="s">
        <v>234</v>
      </c>
      <c r="F324" s="28">
        <v>20</v>
      </c>
      <c r="G324" s="16" t="s">
        <v>574</v>
      </c>
      <c r="H324" s="16" t="s">
        <v>239</v>
      </c>
      <c r="I324" s="16" t="s">
        <v>607</v>
      </c>
    </row>
    <row r="325" spans="1:9" x14ac:dyDescent="0.35">
      <c r="A325" s="32">
        <v>45851</v>
      </c>
      <c r="B325" s="16" t="s">
        <v>215</v>
      </c>
      <c r="C325" s="16" t="s">
        <v>198</v>
      </c>
      <c r="D325" s="16">
        <v>1</v>
      </c>
      <c r="E325" s="16" t="s">
        <v>234</v>
      </c>
      <c r="F325" s="28">
        <v>20</v>
      </c>
      <c r="G325" s="16" t="s">
        <v>576</v>
      </c>
      <c r="H325" s="16" t="s">
        <v>239</v>
      </c>
      <c r="I325" s="16" t="s">
        <v>607</v>
      </c>
    </row>
    <row r="326" spans="1:9" x14ac:dyDescent="0.35">
      <c r="A326" s="32">
        <v>45851</v>
      </c>
      <c r="B326" s="16" t="s">
        <v>215</v>
      </c>
      <c r="C326" s="16" t="s">
        <v>198</v>
      </c>
      <c r="D326" s="16">
        <v>1</v>
      </c>
      <c r="E326" s="16" t="s">
        <v>234</v>
      </c>
      <c r="F326" s="28">
        <v>20</v>
      </c>
      <c r="G326" s="16" t="s">
        <v>575</v>
      </c>
      <c r="H326" s="16" t="s">
        <v>239</v>
      </c>
      <c r="I326" s="16" t="s">
        <v>607</v>
      </c>
    </row>
    <row r="327" spans="1:9" x14ac:dyDescent="0.35">
      <c r="A327" s="32">
        <v>45851</v>
      </c>
      <c r="B327" s="16" t="s">
        <v>249</v>
      </c>
      <c r="C327" s="16" t="s">
        <v>198</v>
      </c>
      <c r="D327" s="16">
        <v>1</v>
      </c>
      <c r="E327" s="16" t="s">
        <v>234</v>
      </c>
      <c r="F327" s="28">
        <v>20</v>
      </c>
      <c r="G327" s="16" t="s">
        <v>531</v>
      </c>
      <c r="I327" s="16" t="s">
        <v>607</v>
      </c>
    </row>
    <row r="328" spans="1:9" x14ac:dyDescent="0.35">
      <c r="A328" s="32">
        <v>45851</v>
      </c>
      <c r="B328" s="16" t="s">
        <v>261</v>
      </c>
      <c r="C328" s="16" t="s">
        <v>198</v>
      </c>
      <c r="D328" s="16">
        <v>13</v>
      </c>
      <c r="E328" s="16" t="s">
        <v>186</v>
      </c>
      <c r="F328" s="28">
        <v>260</v>
      </c>
      <c r="G328" s="16" t="s">
        <v>552</v>
      </c>
      <c r="I328" s="16" t="s">
        <v>607</v>
      </c>
    </row>
    <row r="329" spans="1:9" x14ac:dyDescent="0.35">
      <c r="A329" s="32">
        <v>45851</v>
      </c>
      <c r="B329" s="16" t="s">
        <v>261</v>
      </c>
      <c r="C329" s="16" t="s">
        <v>187</v>
      </c>
      <c r="D329" s="16">
        <v>1</v>
      </c>
      <c r="E329" s="16" t="s">
        <v>186</v>
      </c>
      <c r="F329" s="28">
        <v>10</v>
      </c>
      <c r="G329" s="16" t="s">
        <v>552</v>
      </c>
      <c r="I329" s="16" t="s">
        <v>607</v>
      </c>
    </row>
    <row r="330" spans="1:9" x14ac:dyDescent="0.35">
      <c r="A330" s="32">
        <v>45851</v>
      </c>
      <c r="B330" s="16" t="s">
        <v>261</v>
      </c>
      <c r="C330" s="16" t="s">
        <v>198</v>
      </c>
      <c r="D330" s="16">
        <v>2</v>
      </c>
      <c r="E330" s="16" t="s">
        <v>556</v>
      </c>
      <c r="F330" s="28">
        <v>20</v>
      </c>
      <c r="G330" s="16" t="s">
        <v>530</v>
      </c>
      <c r="I330" s="16" t="s">
        <v>530</v>
      </c>
    </row>
    <row r="331" spans="1:9" x14ac:dyDescent="0.35">
      <c r="A331" s="32">
        <v>45851</v>
      </c>
      <c r="B331" s="16" t="s">
        <v>261</v>
      </c>
      <c r="C331" s="16" t="s">
        <v>198</v>
      </c>
      <c r="D331" s="16">
        <v>2</v>
      </c>
      <c r="E331" s="16" t="s">
        <v>234</v>
      </c>
      <c r="F331" s="28">
        <v>40</v>
      </c>
      <c r="G331" s="16" t="s">
        <v>530</v>
      </c>
      <c r="I331" s="16" t="s">
        <v>530</v>
      </c>
    </row>
    <row r="332" spans="1:9" x14ac:dyDescent="0.35">
      <c r="A332" s="32">
        <v>45851</v>
      </c>
      <c r="B332" s="16" t="s">
        <v>261</v>
      </c>
      <c r="C332" s="16" t="s">
        <v>198</v>
      </c>
      <c r="D332" s="16">
        <v>1</v>
      </c>
      <c r="E332" s="16" t="s">
        <v>186</v>
      </c>
      <c r="F332" s="28">
        <v>20</v>
      </c>
      <c r="G332" s="16" t="s">
        <v>530</v>
      </c>
      <c r="I332" s="16" t="s">
        <v>530</v>
      </c>
    </row>
    <row r="333" spans="1:9" x14ac:dyDescent="0.35">
      <c r="A333" s="32">
        <v>45851</v>
      </c>
      <c r="B333" s="16" t="s">
        <v>261</v>
      </c>
      <c r="C333" s="16" t="s">
        <v>187</v>
      </c>
      <c r="D333" s="16">
        <v>1</v>
      </c>
      <c r="E333" s="16" t="s">
        <v>186</v>
      </c>
      <c r="F333" s="28">
        <v>24</v>
      </c>
      <c r="G333" s="16" t="s">
        <v>530</v>
      </c>
      <c r="I333" s="16" t="s">
        <v>530</v>
      </c>
    </row>
    <row r="334" spans="1:9" x14ac:dyDescent="0.35">
      <c r="A334" s="32">
        <v>45851</v>
      </c>
      <c r="B334" s="16" t="s">
        <v>489</v>
      </c>
      <c r="C334" s="16" t="s">
        <v>198</v>
      </c>
      <c r="D334" s="16">
        <v>1</v>
      </c>
      <c r="E334" s="16" t="s">
        <v>234</v>
      </c>
      <c r="F334" s="28">
        <v>20</v>
      </c>
      <c r="G334" s="16" t="s">
        <v>533</v>
      </c>
      <c r="H334" s="16" t="s">
        <v>239</v>
      </c>
      <c r="I334" s="16" t="s">
        <v>607</v>
      </c>
    </row>
    <row r="335" spans="1:9" x14ac:dyDescent="0.35">
      <c r="A335" s="32">
        <v>45851</v>
      </c>
      <c r="B335" s="16" t="s">
        <v>291</v>
      </c>
      <c r="C335" s="16" t="s">
        <v>198</v>
      </c>
      <c r="D335" s="16">
        <v>1</v>
      </c>
      <c r="E335" s="16" t="s">
        <v>234</v>
      </c>
      <c r="F335" s="28">
        <v>20</v>
      </c>
      <c r="G335" s="16" t="s">
        <v>292</v>
      </c>
      <c r="I335" s="16" t="s">
        <v>607</v>
      </c>
    </row>
    <row r="336" spans="1:9" x14ac:dyDescent="0.35">
      <c r="A336" s="32">
        <v>45851</v>
      </c>
      <c r="B336" s="16" t="s">
        <v>291</v>
      </c>
      <c r="C336" s="16" t="s">
        <v>198</v>
      </c>
      <c r="D336" s="16">
        <v>2</v>
      </c>
      <c r="E336" s="16" t="s">
        <v>234</v>
      </c>
      <c r="F336" s="28">
        <v>40</v>
      </c>
      <c r="G336" s="16" t="s">
        <v>292</v>
      </c>
      <c r="I336" s="16" t="s">
        <v>607</v>
      </c>
    </row>
    <row r="337" spans="1:9" x14ac:dyDescent="0.35">
      <c r="A337" s="32">
        <v>45851</v>
      </c>
      <c r="B337" s="16" t="s">
        <v>291</v>
      </c>
      <c r="C337" s="16" t="s">
        <v>198</v>
      </c>
      <c r="D337" s="16">
        <v>3</v>
      </c>
      <c r="E337" s="16" t="s">
        <v>234</v>
      </c>
      <c r="F337" s="28">
        <v>60</v>
      </c>
      <c r="G337" s="16" t="s">
        <v>292</v>
      </c>
      <c r="H337" s="16" t="s">
        <v>236</v>
      </c>
      <c r="I337" s="16" t="s">
        <v>607</v>
      </c>
    </row>
    <row r="338" spans="1:9" x14ac:dyDescent="0.35">
      <c r="A338" s="32">
        <v>45851</v>
      </c>
      <c r="B338" s="16" t="s">
        <v>474</v>
      </c>
      <c r="C338" s="16" t="s">
        <v>198</v>
      </c>
      <c r="D338" s="16">
        <v>1</v>
      </c>
      <c r="E338" s="16" t="s">
        <v>234</v>
      </c>
      <c r="F338" s="28">
        <v>20</v>
      </c>
      <c r="G338" s="16" t="s">
        <v>535</v>
      </c>
      <c r="I338" s="16" t="s">
        <v>607</v>
      </c>
    </row>
    <row r="339" spans="1:9" x14ac:dyDescent="0.35">
      <c r="A339" s="32">
        <v>45851</v>
      </c>
      <c r="B339" s="16" t="s">
        <v>474</v>
      </c>
      <c r="C339" s="16" t="s">
        <v>198</v>
      </c>
      <c r="D339" s="16">
        <v>1</v>
      </c>
      <c r="E339" s="16" t="s">
        <v>234</v>
      </c>
      <c r="F339" s="28">
        <v>20</v>
      </c>
      <c r="G339" s="16" t="s">
        <v>534</v>
      </c>
      <c r="I339" s="16" t="s">
        <v>607</v>
      </c>
    </row>
    <row r="340" spans="1:9" x14ac:dyDescent="0.35">
      <c r="A340" s="32">
        <v>45851</v>
      </c>
      <c r="B340" s="16" t="s">
        <v>474</v>
      </c>
      <c r="C340" s="16" t="s">
        <v>198</v>
      </c>
      <c r="D340" s="16">
        <v>1</v>
      </c>
      <c r="E340" s="16" t="s">
        <v>234</v>
      </c>
      <c r="F340" s="28">
        <v>20</v>
      </c>
      <c r="G340" s="16" t="s">
        <v>537</v>
      </c>
      <c r="I340" s="16" t="s">
        <v>607</v>
      </c>
    </row>
    <row r="341" spans="1:9" x14ac:dyDescent="0.35">
      <c r="A341" s="32">
        <v>45851</v>
      </c>
      <c r="B341" s="16" t="s">
        <v>474</v>
      </c>
      <c r="C341" s="16" t="s">
        <v>198</v>
      </c>
      <c r="D341" s="16">
        <v>1</v>
      </c>
      <c r="E341" s="16" t="s">
        <v>234</v>
      </c>
      <c r="F341" s="28">
        <v>20</v>
      </c>
      <c r="G341" s="16" t="s">
        <v>536</v>
      </c>
      <c r="I341" s="16" t="s">
        <v>607</v>
      </c>
    </row>
    <row r="342" spans="1:9" x14ac:dyDescent="0.35">
      <c r="A342" s="32">
        <v>45851</v>
      </c>
      <c r="B342" s="16" t="s">
        <v>201</v>
      </c>
      <c r="C342" s="16" t="s">
        <v>198</v>
      </c>
      <c r="D342" s="16">
        <v>3</v>
      </c>
      <c r="E342" s="16" t="s">
        <v>234</v>
      </c>
      <c r="F342" s="28">
        <v>60</v>
      </c>
      <c r="G342" s="16" t="s">
        <v>573</v>
      </c>
      <c r="H342" s="16" t="s">
        <v>236</v>
      </c>
      <c r="I342" s="16" t="s">
        <v>572</v>
      </c>
    </row>
    <row r="343" spans="1:9" x14ac:dyDescent="0.35">
      <c r="A343" s="32">
        <v>45851</v>
      </c>
      <c r="B343" s="16" t="s">
        <v>505</v>
      </c>
      <c r="C343" s="16" t="s">
        <v>198</v>
      </c>
      <c r="D343" s="16">
        <v>1</v>
      </c>
      <c r="E343" s="16" t="s">
        <v>234</v>
      </c>
      <c r="F343" s="28">
        <v>20</v>
      </c>
      <c r="G343" s="16" t="s">
        <v>573</v>
      </c>
      <c r="H343" s="16" t="s">
        <v>236</v>
      </c>
      <c r="I343" s="16" t="s">
        <v>572</v>
      </c>
    </row>
    <row r="344" spans="1:9" x14ac:dyDescent="0.35">
      <c r="A344" s="32">
        <v>45851</v>
      </c>
      <c r="B344" s="16" t="s">
        <v>507</v>
      </c>
      <c r="C344" s="16" t="s">
        <v>198</v>
      </c>
      <c r="D344" s="16">
        <v>1</v>
      </c>
      <c r="E344" s="16" t="s">
        <v>234</v>
      </c>
      <c r="F344" s="28">
        <v>20</v>
      </c>
      <c r="G344" s="16" t="s">
        <v>573</v>
      </c>
      <c r="H344" s="16" t="s">
        <v>236</v>
      </c>
      <c r="I344" s="16" t="s">
        <v>572</v>
      </c>
    </row>
    <row r="345" spans="1:9" x14ac:dyDescent="0.35">
      <c r="A345" s="32">
        <v>45852</v>
      </c>
      <c r="B345" s="16" t="s">
        <v>232</v>
      </c>
      <c r="C345" s="16" t="s">
        <v>198</v>
      </c>
      <c r="D345" s="16">
        <v>1</v>
      </c>
      <c r="E345" s="16" t="s">
        <v>234</v>
      </c>
      <c r="F345" s="28">
        <v>20</v>
      </c>
      <c r="G345" s="16" t="s">
        <v>566</v>
      </c>
      <c r="H345" s="16" t="s">
        <v>239</v>
      </c>
      <c r="I345" s="16" t="s">
        <v>607</v>
      </c>
    </row>
    <row r="346" spans="1:9" x14ac:dyDescent="0.35">
      <c r="A346" s="32">
        <v>45852</v>
      </c>
      <c r="B346" s="16" t="s">
        <v>506</v>
      </c>
      <c r="C346" s="16" t="s">
        <v>198</v>
      </c>
      <c r="D346" s="16">
        <v>1</v>
      </c>
      <c r="E346" s="16" t="s">
        <v>234</v>
      </c>
      <c r="F346" s="28">
        <v>20</v>
      </c>
      <c r="G346" s="16" t="s">
        <v>568</v>
      </c>
      <c r="H346" s="16" t="s">
        <v>239</v>
      </c>
      <c r="I346" s="16" t="s">
        <v>607</v>
      </c>
    </row>
    <row r="347" spans="1:9" x14ac:dyDescent="0.35">
      <c r="A347" s="32">
        <v>45852</v>
      </c>
      <c r="B347" s="16" t="s">
        <v>300</v>
      </c>
      <c r="C347" s="16" t="s">
        <v>198</v>
      </c>
      <c r="D347" s="16">
        <v>1</v>
      </c>
      <c r="E347" s="16" t="s">
        <v>234</v>
      </c>
      <c r="F347" s="28">
        <v>20</v>
      </c>
      <c r="G347" s="16" t="s">
        <v>569</v>
      </c>
      <c r="H347" s="16" t="s">
        <v>236</v>
      </c>
      <c r="I347" s="16" t="s">
        <v>607</v>
      </c>
    </row>
    <row r="348" spans="1:9" x14ac:dyDescent="0.35">
      <c r="A348" s="32">
        <v>45852</v>
      </c>
      <c r="B348" s="16" t="s">
        <v>300</v>
      </c>
      <c r="C348" s="16" t="s">
        <v>198</v>
      </c>
      <c r="D348" s="16">
        <v>2</v>
      </c>
      <c r="E348" s="16" t="s">
        <v>234</v>
      </c>
      <c r="F348" s="28">
        <v>40</v>
      </c>
      <c r="G348" s="16" t="s">
        <v>565</v>
      </c>
      <c r="H348" s="16" t="s">
        <v>239</v>
      </c>
      <c r="I348" s="16" t="s">
        <v>607</v>
      </c>
    </row>
    <row r="349" spans="1:9" x14ac:dyDescent="0.35">
      <c r="A349" s="32">
        <v>45852</v>
      </c>
      <c r="B349" s="16" t="s">
        <v>510</v>
      </c>
      <c r="C349" s="16" t="s">
        <v>198</v>
      </c>
      <c r="D349" s="16">
        <v>1</v>
      </c>
      <c r="E349" s="16" t="s">
        <v>234</v>
      </c>
      <c r="F349" s="28">
        <v>20</v>
      </c>
      <c r="G349" s="16" t="s">
        <v>570</v>
      </c>
      <c r="H349" s="16" t="s">
        <v>239</v>
      </c>
      <c r="I349" s="16" t="s">
        <v>607</v>
      </c>
    </row>
    <row r="350" spans="1:9" x14ac:dyDescent="0.35">
      <c r="A350" s="32">
        <v>45852</v>
      </c>
      <c r="B350" s="16" t="s">
        <v>243</v>
      </c>
      <c r="C350" s="16" t="s">
        <v>198</v>
      </c>
      <c r="D350" s="16">
        <v>1</v>
      </c>
      <c r="E350" s="16" t="s">
        <v>234</v>
      </c>
      <c r="F350" s="28">
        <v>20</v>
      </c>
      <c r="G350" s="16" t="s">
        <v>571</v>
      </c>
      <c r="H350" s="16" t="s">
        <v>239</v>
      </c>
      <c r="I350" s="16" t="s">
        <v>607</v>
      </c>
    </row>
    <row r="351" spans="1:9" x14ac:dyDescent="0.35">
      <c r="A351" s="32">
        <v>45852</v>
      </c>
      <c r="B351" s="16" t="s">
        <v>215</v>
      </c>
      <c r="C351" s="16" t="s">
        <v>198</v>
      </c>
      <c r="D351" s="16">
        <v>2</v>
      </c>
      <c r="E351" s="16" t="s">
        <v>234</v>
      </c>
      <c r="F351" s="28">
        <v>40</v>
      </c>
      <c r="G351" s="16" t="s">
        <v>564</v>
      </c>
      <c r="H351" s="16" t="s">
        <v>239</v>
      </c>
      <c r="I351" s="16" t="s">
        <v>607</v>
      </c>
    </row>
    <row r="352" spans="1:9" x14ac:dyDescent="0.35">
      <c r="A352" s="32">
        <v>45852</v>
      </c>
      <c r="B352" s="16" t="s">
        <v>224</v>
      </c>
      <c r="C352" s="16" t="s">
        <v>198</v>
      </c>
      <c r="D352" s="16">
        <v>8</v>
      </c>
      <c r="E352" s="16" t="s">
        <v>234</v>
      </c>
      <c r="F352" s="28">
        <v>160</v>
      </c>
      <c r="G352" s="16" t="s">
        <v>567</v>
      </c>
      <c r="H352" s="16" t="s">
        <v>236</v>
      </c>
      <c r="I352" s="16" t="s">
        <v>607</v>
      </c>
    </row>
    <row r="353" spans="1:9" x14ac:dyDescent="0.35">
      <c r="A353" s="32">
        <v>45852</v>
      </c>
      <c r="B353" s="16" t="s">
        <v>754</v>
      </c>
      <c r="C353" s="16" t="s">
        <v>198</v>
      </c>
      <c r="D353" s="16">
        <v>1</v>
      </c>
      <c r="E353" s="16" t="s">
        <v>234</v>
      </c>
      <c r="F353" s="28">
        <v>20</v>
      </c>
      <c r="G353" s="16" t="s">
        <v>337</v>
      </c>
      <c r="H353" s="16" t="s">
        <v>236</v>
      </c>
      <c r="I353" s="16" t="s">
        <v>607</v>
      </c>
    </row>
    <row r="354" spans="1:9" x14ac:dyDescent="0.35">
      <c r="A354" s="35">
        <v>45852.907268518517</v>
      </c>
      <c r="B354" s="36" t="s">
        <v>232</v>
      </c>
      <c r="C354" s="16" t="s">
        <v>198</v>
      </c>
      <c r="D354" s="16">
        <f>F354/20</f>
        <v>3</v>
      </c>
      <c r="E354" s="16" t="s">
        <v>186</v>
      </c>
      <c r="F354" s="28">
        <v>60</v>
      </c>
      <c r="I354" s="16" t="s">
        <v>607</v>
      </c>
    </row>
    <row r="355" spans="1:9" ht="15" thickBot="1" x14ac:dyDescent="0.4">
      <c r="A355" s="54">
        <v>45852.908912037034</v>
      </c>
      <c r="B355" s="55" t="s">
        <v>233</v>
      </c>
      <c r="C355" s="16" t="s">
        <v>198</v>
      </c>
      <c r="D355" s="16">
        <f>F355/20</f>
        <v>1</v>
      </c>
      <c r="E355" s="16" t="s">
        <v>186</v>
      </c>
      <c r="F355" s="28">
        <v>20</v>
      </c>
      <c r="I355" s="16" t="s">
        <v>607</v>
      </c>
    </row>
    <row r="356" spans="1:9" ht="15" thickBot="1" x14ac:dyDescent="0.4">
      <c r="A356" s="39">
        <v>45853</v>
      </c>
      <c r="B356" s="40" t="s">
        <v>199</v>
      </c>
      <c r="C356" s="16" t="s">
        <v>198</v>
      </c>
      <c r="D356" s="16">
        <v>1</v>
      </c>
      <c r="E356" s="16" t="s">
        <v>234</v>
      </c>
      <c r="F356" s="28">
        <v>20</v>
      </c>
      <c r="G356" s="16" t="s">
        <v>583</v>
      </c>
      <c r="H356" s="16" t="s">
        <v>236</v>
      </c>
      <c r="I356" s="16" t="s">
        <v>607</v>
      </c>
    </row>
    <row r="357" spans="1:9" ht="15" thickBot="1" x14ac:dyDescent="0.4">
      <c r="A357" s="39">
        <v>45853</v>
      </c>
      <c r="B357" s="40" t="s">
        <v>506</v>
      </c>
      <c r="C357" s="16" t="s">
        <v>198</v>
      </c>
      <c r="D357" s="16">
        <v>1</v>
      </c>
      <c r="E357" s="16" t="s">
        <v>234</v>
      </c>
      <c r="F357" s="28">
        <v>20</v>
      </c>
      <c r="G357" s="16" t="s">
        <v>562</v>
      </c>
      <c r="H357" s="16" t="s">
        <v>236</v>
      </c>
      <c r="I357" s="16" t="s">
        <v>607</v>
      </c>
    </row>
    <row r="358" spans="1:9" ht="15" thickBot="1" x14ac:dyDescent="0.4">
      <c r="A358" s="51">
        <v>45853</v>
      </c>
      <c r="B358" s="16" t="s">
        <v>506</v>
      </c>
      <c r="C358" s="16" t="s">
        <v>198</v>
      </c>
      <c r="D358" s="16">
        <v>1</v>
      </c>
      <c r="E358" s="16" t="s">
        <v>234</v>
      </c>
      <c r="F358" s="28">
        <v>20</v>
      </c>
      <c r="G358" s="16" t="s">
        <v>584</v>
      </c>
      <c r="H358" s="16" t="s">
        <v>236</v>
      </c>
      <c r="I358" s="16" t="s">
        <v>607</v>
      </c>
    </row>
    <row r="359" spans="1:9" x14ac:dyDescent="0.35">
      <c r="A359" s="32">
        <v>45853</v>
      </c>
      <c r="B359" s="16" t="s">
        <v>506</v>
      </c>
      <c r="C359" s="16" t="s">
        <v>198</v>
      </c>
      <c r="D359" s="16">
        <v>1</v>
      </c>
      <c r="E359" s="16" t="s">
        <v>234</v>
      </c>
      <c r="F359" s="28">
        <v>20</v>
      </c>
      <c r="G359" s="16" t="s">
        <v>563</v>
      </c>
      <c r="H359" s="16" t="s">
        <v>236</v>
      </c>
      <c r="I359" s="16" t="s">
        <v>607</v>
      </c>
    </row>
    <row r="360" spans="1:9" x14ac:dyDescent="0.35">
      <c r="A360" s="32">
        <v>45853</v>
      </c>
      <c r="B360" s="16" t="s">
        <v>300</v>
      </c>
      <c r="C360" s="16" t="s">
        <v>198</v>
      </c>
      <c r="D360" s="16">
        <v>1</v>
      </c>
      <c r="E360" s="16" t="s">
        <v>234</v>
      </c>
      <c r="F360" s="28">
        <v>20</v>
      </c>
      <c r="G360" s="16" t="s">
        <v>561</v>
      </c>
      <c r="H360" s="16" t="s">
        <v>239</v>
      </c>
      <c r="I360" s="16" t="s">
        <v>607</v>
      </c>
    </row>
    <row r="361" spans="1:9" x14ac:dyDescent="0.35">
      <c r="A361" s="32">
        <v>45853</v>
      </c>
      <c r="B361" s="16" t="s">
        <v>208</v>
      </c>
      <c r="C361" s="16" t="s">
        <v>198</v>
      </c>
      <c r="D361" s="16">
        <v>1</v>
      </c>
      <c r="E361" s="16" t="s">
        <v>234</v>
      </c>
      <c r="F361" s="28">
        <v>20</v>
      </c>
      <c r="G361" s="16" t="s">
        <v>583</v>
      </c>
      <c r="H361" s="16" t="s">
        <v>236</v>
      </c>
      <c r="I361" s="16" t="s">
        <v>607</v>
      </c>
    </row>
    <row r="362" spans="1:9" x14ac:dyDescent="0.35">
      <c r="A362" s="32">
        <v>45853</v>
      </c>
      <c r="B362" s="16" t="s">
        <v>261</v>
      </c>
      <c r="C362" s="16" t="s">
        <v>198</v>
      </c>
      <c r="D362" s="16">
        <v>1</v>
      </c>
      <c r="E362" s="16" t="s">
        <v>234</v>
      </c>
      <c r="F362" s="28">
        <v>20</v>
      </c>
      <c r="G362" s="16" t="s">
        <v>582</v>
      </c>
      <c r="H362" s="16" t="s">
        <v>236</v>
      </c>
      <c r="I362" s="16" t="s">
        <v>607</v>
      </c>
    </row>
    <row r="363" spans="1:9" x14ac:dyDescent="0.35">
      <c r="A363" s="32">
        <v>45854</v>
      </c>
      <c r="B363" s="52" t="s">
        <v>221</v>
      </c>
      <c r="C363" s="16" t="s">
        <v>187</v>
      </c>
      <c r="D363" s="16">
        <v>1</v>
      </c>
      <c r="E363" s="16" t="s">
        <v>186</v>
      </c>
      <c r="F363" s="28">
        <v>20</v>
      </c>
      <c r="I363" s="16" t="s">
        <v>607</v>
      </c>
    </row>
    <row r="364" spans="1:9" x14ac:dyDescent="0.35">
      <c r="A364" s="35">
        <v>45854.724780092591</v>
      </c>
      <c r="B364" s="36" t="s">
        <v>272</v>
      </c>
      <c r="C364" s="16" t="s">
        <v>198</v>
      </c>
      <c r="D364" s="16">
        <f t="shared" ref="D364:D369" si="0">F364/20</f>
        <v>6</v>
      </c>
      <c r="E364" s="16" t="s">
        <v>186</v>
      </c>
      <c r="F364" s="28">
        <v>120</v>
      </c>
      <c r="I364" s="16" t="s">
        <v>607</v>
      </c>
    </row>
    <row r="365" spans="1:9" x14ac:dyDescent="0.35">
      <c r="A365" s="37">
        <v>45854.725451388891</v>
      </c>
      <c r="B365" s="38" t="s">
        <v>450</v>
      </c>
      <c r="C365" s="16" t="s">
        <v>198</v>
      </c>
      <c r="D365" s="16">
        <f t="shared" si="0"/>
        <v>11</v>
      </c>
      <c r="E365" s="16" t="s">
        <v>186</v>
      </c>
      <c r="F365" s="28">
        <v>220</v>
      </c>
      <c r="I365" s="16" t="s">
        <v>607</v>
      </c>
    </row>
    <row r="366" spans="1:9" x14ac:dyDescent="0.35">
      <c r="A366" s="35">
        <v>45854.725949074076</v>
      </c>
      <c r="B366" s="16" t="s">
        <v>214</v>
      </c>
      <c r="C366" s="16" t="s">
        <v>198</v>
      </c>
      <c r="D366" s="16">
        <f t="shared" si="0"/>
        <v>4</v>
      </c>
      <c r="E366" s="16" t="s">
        <v>186</v>
      </c>
      <c r="F366" s="28">
        <v>80</v>
      </c>
      <c r="I366" s="16" t="s">
        <v>607</v>
      </c>
    </row>
    <row r="367" spans="1:9" x14ac:dyDescent="0.35">
      <c r="A367" s="37">
        <v>45854.726678240739</v>
      </c>
      <c r="B367" s="38" t="s">
        <v>221</v>
      </c>
      <c r="C367" s="16" t="s">
        <v>198</v>
      </c>
      <c r="D367" s="16">
        <f t="shared" si="0"/>
        <v>5</v>
      </c>
      <c r="E367" s="16" t="s">
        <v>186</v>
      </c>
      <c r="F367" s="28">
        <v>100</v>
      </c>
      <c r="I367" s="16" t="s">
        <v>607</v>
      </c>
    </row>
    <row r="368" spans="1:9" x14ac:dyDescent="0.35">
      <c r="A368" s="37">
        <v>45854.727800925924</v>
      </c>
      <c r="B368" s="38" t="s">
        <v>217</v>
      </c>
      <c r="C368" s="16" t="s">
        <v>198</v>
      </c>
      <c r="D368" s="16">
        <f t="shared" si="0"/>
        <v>6</v>
      </c>
      <c r="E368" s="16" t="s">
        <v>186</v>
      </c>
      <c r="F368" s="28">
        <v>120</v>
      </c>
      <c r="I368" s="16" t="s">
        <v>607</v>
      </c>
    </row>
    <row r="369" spans="1:9" x14ac:dyDescent="0.35">
      <c r="A369" s="35">
        <v>45854.728854166664</v>
      </c>
      <c r="B369" s="16" t="s">
        <v>206</v>
      </c>
      <c r="C369" s="16" t="s">
        <v>198</v>
      </c>
      <c r="D369" s="16">
        <f t="shared" si="0"/>
        <v>12</v>
      </c>
      <c r="E369" s="16" t="s">
        <v>186</v>
      </c>
      <c r="F369" s="28">
        <v>240</v>
      </c>
      <c r="I369" s="16" t="s">
        <v>607</v>
      </c>
    </row>
    <row r="370" spans="1:9" x14ac:dyDescent="0.35">
      <c r="A370" s="32">
        <v>45855</v>
      </c>
      <c r="B370" s="16" t="s">
        <v>192</v>
      </c>
      <c r="C370" s="16" t="s">
        <v>198</v>
      </c>
      <c r="D370" s="16">
        <v>1</v>
      </c>
      <c r="E370" s="16" t="s">
        <v>234</v>
      </c>
      <c r="F370" s="28">
        <v>20</v>
      </c>
      <c r="G370" s="16" t="s">
        <v>599</v>
      </c>
      <c r="H370" s="16" t="s">
        <v>239</v>
      </c>
      <c r="I370" s="16" t="s">
        <v>607</v>
      </c>
    </row>
    <row r="371" spans="1:9" x14ac:dyDescent="0.35">
      <c r="A371" s="32">
        <v>45855</v>
      </c>
      <c r="B371" s="16" t="s">
        <v>506</v>
      </c>
      <c r="C371" s="16" t="s">
        <v>198</v>
      </c>
      <c r="D371" s="16">
        <v>8</v>
      </c>
      <c r="E371" s="16" t="s">
        <v>234</v>
      </c>
      <c r="F371" s="28">
        <v>160</v>
      </c>
      <c r="G371" s="16" t="s">
        <v>563</v>
      </c>
      <c r="H371" s="16" t="s">
        <v>236</v>
      </c>
      <c r="I371" s="16" t="s">
        <v>607</v>
      </c>
    </row>
    <row r="372" spans="1:9" x14ac:dyDescent="0.35">
      <c r="A372" s="32">
        <v>45855</v>
      </c>
      <c r="B372" s="16" t="s">
        <v>506</v>
      </c>
      <c r="C372" s="16" t="s">
        <v>198</v>
      </c>
      <c r="D372" s="16">
        <v>1</v>
      </c>
      <c r="E372" s="16" t="s">
        <v>234</v>
      </c>
      <c r="F372" s="28">
        <v>20</v>
      </c>
      <c r="G372" s="16" t="s">
        <v>600</v>
      </c>
      <c r="H372" s="16" t="s">
        <v>236</v>
      </c>
      <c r="I372" s="16" t="s">
        <v>607</v>
      </c>
    </row>
    <row r="373" spans="1:9" x14ac:dyDescent="0.35">
      <c r="A373" s="32">
        <v>45855</v>
      </c>
      <c r="B373" s="16" t="s">
        <v>506</v>
      </c>
      <c r="C373" s="16" t="s">
        <v>198</v>
      </c>
      <c r="D373" s="16">
        <v>1</v>
      </c>
      <c r="E373" s="16" t="s">
        <v>234</v>
      </c>
      <c r="F373" s="28">
        <v>20</v>
      </c>
      <c r="G373" s="16" t="s">
        <v>598</v>
      </c>
      <c r="H373" s="16" t="s">
        <v>236</v>
      </c>
      <c r="I373" s="16" t="s">
        <v>607</v>
      </c>
    </row>
    <row r="374" spans="1:9" x14ac:dyDescent="0.35">
      <c r="A374" s="32">
        <v>45855</v>
      </c>
      <c r="B374" s="16" t="s">
        <v>383</v>
      </c>
      <c r="C374" s="16" t="s">
        <v>198</v>
      </c>
      <c r="D374" s="16">
        <v>5</v>
      </c>
      <c r="E374" s="16" t="s">
        <v>234</v>
      </c>
      <c r="F374" s="28">
        <v>100</v>
      </c>
      <c r="G374" s="16" t="s">
        <v>601</v>
      </c>
      <c r="H374" s="16" t="s">
        <v>239</v>
      </c>
      <c r="I374" s="16" t="s">
        <v>607</v>
      </c>
    </row>
    <row r="375" spans="1:9" x14ac:dyDescent="0.35">
      <c r="A375" s="32">
        <v>45857</v>
      </c>
      <c r="B375" s="16" t="s">
        <v>495</v>
      </c>
      <c r="C375" s="16" t="s">
        <v>198</v>
      </c>
      <c r="D375" s="16">
        <v>1</v>
      </c>
      <c r="E375" s="16" t="s">
        <v>234</v>
      </c>
      <c r="F375" s="28">
        <v>20</v>
      </c>
      <c r="G375" s="16" t="s">
        <v>596</v>
      </c>
      <c r="H375" s="16" t="s">
        <v>239</v>
      </c>
      <c r="I375" s="16" t="s">
        <v>607</v>
      </c>
    </row>
    <row r="376" spans="1:9" x14ac:dyDescent="0.35">
      <c r="A376" s="32">
        <v>45857</v>
      </c>
      <c r="B376" s="16" t="s">
        <v>495</v>
      </c>
      <c r="C376" s="16" t="s">
        <v>198</v>
      </c>
      <c r="D376" s="16">
        <v>7</v>
      </c>
      <c r="E376" s="16" t="s">
        <v>186</v>
      </c>
      <c r="F376" s="28">
        <v>140</v>
      </c>
      <c r="G376" s="16" t="s">
        <v>530</v>
      </c>
      <c r="I376" s="16" t="s">
        <v>530</v>
      </c>
    </row>
    <row r="377" spans="1:9" x14ac:dyDescent="0.35">
      <c r="A377" s="32">
        <v>45857</v>
      </c>
      <c r="B377" s="16" t="s">
        <v>232</v>
      </c>
      <c r="C377" s="16" t="s">
        <v>198</v>
      </c>
      <c r="D377" s="16">
        <v>8</v>
      </c>
      <c r="E377" s="16" t="s">
        <v>186</v>
      </c>
      <c r="F377" s="28">
        <v>160</v>
      </c>
      <c r="G377" s="16" t="s">
        <v>603</v>
      </c>
      <c r="I377" s="16" t="s">
        <v>607</v>
      </c>
    </row>
    <row r="378" spans="1:9" x14ac:dyDescent="0.35">
      <c r="A378" s="32">
        <v>45857</v>
      </c>
      <c r="B378" s="16" t="s">
        <v>232</v>
      </c>
      <c r="C378" s="16" t="s">
        <v>198</v>
      </c>
      <c r="D378" s="16">
        <v>1</v>
      </c>
      <c r="E378" s="16" t="s">
        <v>186</v>
      </c>
      <c r="F378" s="28">
        <v>10</v>
      </c>
      <c r="G378" s="16" t="s">
        <v>603</v>
      </c>
      <c r="I378" s="16" t="s">
        <v>607</v>
      </c>
    </row>
    <row r="379" spans="1:9" x14ac:dyDescent="0.35">
      <c r="A379" s="32">
        <v>45857</v>
      </c>
      <c r="B379" s="16" t="s">
        <v>300</v>
      </c>
      <c r="C379" s="16" t="s">
        <v>198</v>
      </c>
      <c r="D379" s="16">
        <v>1</v>
      </c>
      <c r="E379" s="16" t="s">
        <v>234</v>
      </c>
      <c r="F379" s="28">
        <v>20</v>
      </c>
      <c r="G379" s="16" t="s">
        <v>319</v>
      </c>
      <c r="H379" s="16" t="s">
        <v>236</v>
      </c>
      <c r="I379" s="16" t="s">
        <v>607</v>
      </c>
    </row>
    <row r="380" spans="1:9" x14ac:dyDescent="0.35">
      <c r="A380" s="32">
        <v>45857</v>
      </c>
      <c r="B380" s="16" t="s">
        <v>602</v>
      </c>
      <c r="C380" s="16" t="s">
        <v>198</v>
      </c>
      <c r="D380" s="16">
        <v>4</v>
      </c>
      <c r="E380" s="16" t="s">
        <v>186</v>
      </c>
      <c r="F380" s="28">
        <v>80</v>
      </c>
      <c r="G380" s="16" t="s">
        <v>530</v>
      </c>
      <c r="I380" s="16" t="s">
        <v>530</v>
      </c>
    </row>
    <row r="381" spans="1:9" x14ac:dyDescent="0.35">
      <c r="A381" s="32">
        <v>45857</v>
      </c>
      <c r="B381" s="16" t="s">
        <v>249</v>
      </c>
      <c r="C381" s="16" t="s">
        <v>198</v>
      </c>
      <c r="D381" s="16">
        <v>5</v>
      </c>
      <c r="E381" s="16" t="s">
        <v>234</v>
      </c>
      <c r="F381" s="28">
        <v>100</v>
      </c>
      <c r="G381" s="16" t="s">
        <v>530</v>
      </c>
      <c r="I381" s="16" t="s">
        <v>530</v>
      </c>
    </row>
    <row r="382" spans="1:9" x14ac:dyDescent="0.35">
      <c r="A382" s="32">
        <v>45857</v>
      </c>
      <c r="B382" s="16" t="s">
        <v>249</v>
      </c>
      <c r="C382" s="16" t="s">
        <v>198</v>
      </c>
      <c r="D382" s="16">
        <v>2</v>
      </c>
      <c r="E382" s="16" t="s">
        <v>186</v>
      </c>
      <c r="F382" s="28">
        <v>40</v>
      </c>
      <c r="G382" s="16" t="s">
        <v>530</v>
      </c>
      <c r="I382" s="16" t="s">
        <v>530</v>
      </c>
    </row>
    <row r="383" spans="1:9" x14ac:dyDescent="0.35">
      <c r="A383" s="32">
        <v>45857</v>
      </c>
      <c r="B383" s="16" t="s">
        <v>217</v>
      </c>
      <c r="C383" s="16" t="s">
        <v>198</v>
      </c>
      <c r="D383" s="16">
        <v>3</v>
      </c>
      <c r="E383" s="16" t="s">
        <v>186</v>
      </c>
      <c r="F383" s="28">
        <v>60</v>
      </c>
      <c r="G383" s="16" t="s">
        <v>530</v>
      </c>
      <c r="I383" s="16" t="s">
        <v>530</v>
      </c>
    </row>
    <row r="384" spans="1:9" x14ac:dyDescent="0.35">
      <c r="A384" s="32">
        <v>45857</v>
      </c>
      <c r="B384" s="16" t="s">
        <v>217</v>
      </c>
      <c r="C384" s="16" t="s">
        <v>198</v>
      </c>
      <c r="D384" s="16">
        <v>1</v>
      </c>
      <c r="E384" s="16" t="s">
        <v>234</v>
      </c>
      <c r="F384" s="28">
        <v>20</v>
      </c>
      <c r="G384" s="16" t="s">
        <v>530</v>
      </c>
      <c r="I384" s="16" t="s">
        <v>530</v>
      </c>
    </row>
    <row r="385" spans="1:9" x14ac:dyDescent="0.35">
      <c r="A385" s="32">
        <v>45857</v>
      </c>
      <c r="B385" s="16" t="s">
        <v>217</v>
      </c>
      <c r="C385" s="16" t="s">
        <v>198</v>
      </c>
      <c r="D385" s="16">
        <v>7</v>
      </c>
      <c r="E385" s="16" t="s">
        <v>186</v>
      </c>
      <c r="F385" s="28">
        <v>140</v>
      </c>
      <c r="G385" s="16" t="s">
        <v>530</v>
      </c>
      <c r="I385" s="16" t="s">
        <v>530</v>
      </c>
    </row>
    <row r="386" spans="1:9" x14ac:dyDescent="0.35">
      <c r="A386" s="32">
        <v>45857</v>
      </c>
      <c r="B386" s="16" t="s">
        <v>291</v>
      </c>
      <c r="C386" s="16" t="s">
        <v>198</v>
      </c>
      <c r="D386" s="16">
        <v>1</v>
      </c>
      <c r="E386" s="16" t="s">
        <v>234</v>
      </c>
      <c r="F386" s="28">
        <v>20</v>
      </c>
      <c r="G386" s="16" t="s">
        <v>597</v>
      </c>
      <c r="H386" s="16" t="s">
        <v>236</v>
      </c>
      <c r="I386" s="16" t="s">
        <v>607</v>
      </c>
    </row>
    <row r="387" spans="1:9" x14ac:dyDescent="0.35">
      <c r="A387" s="32">
        <v>45857</v>
      </c>
      <c r="B387" s="16" t="s">
        <v>291</v>
      </c>
      <c r="C387" s="16" t="s">
        <v>198</v>
      </c>
      <c r="D387" s="16">
        <v>4</v>
      </c>
      <c r="E387" s="16" t="s">
        <v>234</v>
      </c>
      <c r="F387" s="28">
        <v>80</v>
      </c>
      <c r="G387" s="16" t="s">
        <v>530</v>
      </c>
      <c r="I387" s="16" t="s">
        <v>530</v>
      </c>
    </row>
    <row r="388" spans="1:9" x14ac:dyDescent="0.35">
      <c r="A388" s="32">
        <v>45857</v>
      </c>
      <c r="B388" s="16" t="s">
        <v>233</v>
      </c>
      <c r="C388" s="16" t="s">
        <v>187</v>
      </c>
      <c r="D388" s="16">
        <v>1</v>
      </c>
      <c r="E388" s="16" t="s">
        <v>234</v>
      </c>
      <c r="F388" s="28">
        <v>5</v>
      </c>
      <c r="G388" s="16" t="s">
        <v>603</v>
      </c>
      <c r="I388" s="16" t="s">
        <v>607</v>
      </c>
    </row>
    <row r="389" spans="1:9" x14ac:dyDescent="0.35">
      <c r="A389" s="32">
        <v>45857</v>
      </c>
      <c r="B389" s="16" t="s">
        <v>233</v>
      </c>
      <c r="C389" s="16" t="s">
        <v>198</v>
      </c>
      <c r="D389" s="16">
        <v>9</v>
      </c>
      <c r="E389" s="16" t="s">
        <v>186</v>
      </c>
      <c r="F389" s="28">
        <v>180</v>
      </c>
      <c r="G389" s="16" t="s">
        <v>603</v>
      </c>
      <c r="I389" s="16" t="s">
        <v>607</v>
      </c>
    </row>
    <row r="390" spans="1:9" x14ac:dyDescent="0.35">
      <c r="A390" s="32">
        <v>45858</v>
      </c>
      <c r="B390" s="16" t="s">
        <v>232</v>
      </c>
      <c r="C390" s="16" t="s">
        <v>198</v>
      </c>
      <c r="D390" s="16">
        <v>1</v>
      </c>
      <c r="E390" s="16" t="s">
        <v>234</v>
      </c>
      <c r="F390" s="28">
        <v>20</v>
      </c>
      <c r="G390" s="16" t="s">
        <v>595</v>
      </c>
      <c r="H390" s="16" t="s">
        <v>239</v>
      </c>
      <c r="I390" s="16" t="s">
        <v>607</v>
      </c>
    </row>
    <row r="391" spans="1:9" x14ac:dyDescent="0.35">
      <c r="A391" s="32">
        <v>45858</v>
      </c>
      <c r="B391" s="16" t="s">
        <v>212</v>
      </c>
      <c r="C391" s="16" t="s">
        <v>198</v>
      </c>
      <c r="D391" s="16">
        <v>1</v>
      </c>
      <c r="E391" s="16" t="s">
        <v>234</v>
      </c>
      <c r="F391" s="28">
        <v>20</v>
      </c>
      <c r="G391" s="16" t="s">
        <v>593</v>
      </c>
      <c r="H391" s="16" t="s">
        <v>236</v>
      </c>
      <c r="I391" s="16" t="s">
        <v>607</v>
      </c>
    </row>
    <row r="392" spans="1:9" x14ac:dyDescent="0.35">
      <c r="A392" s="32">
        <v>45858</v>
      </c>
      <c r="B392" s="16" t="s">
        <v>212</v>
      </c>
      <c r="C392" s="16" t="s">
        <v>198</v>
      </c>
      <c r="D392" s="16">
        <v>1</v>
      </c>
      <c r="E392" s="16" t="s">
        <v>234</v>
      </c>
      <c r="F392" s="28">
        <v>20</v>
      </c>
      <c r="G392" s="16" t="s">
        <v>594</v>
      </c>
      <c r="H392" s="16" t="s">
        <v>236</v>
      </c>
      <c r="I392" s="16" t="s">
        <v>607</v>
      </c>
    </row>
    <row r="393" spans="1:9" x14ac:dyDescent="0.35">
      <c r="A393" s="32">
        <v>45858</v>
      </c>
      <c r="B393" s="16" t="s">
        <v>291</v>
      </c>
      <c r="C393" s="16" t="s">
        <v>198</v>
      </c>
      <c r="D393" s="16">
        <v>1</v>
      </c>
      <c r="E393" s="16" t="s">
        <v>234</v>
      </c>
      <c r="F393" s="28">
        <v>20</v>
      </c>
      <c r="G393" s="16" t="s">
        <v>292</v>
      </c>
      <c r="H393" s="16" t="s">
        <v>236</v>
      </c>
      <c r="I393" s="16" t="s">
        <v>607</v>
      </c>
    </row>
    <row r="394" spans="1:9" x14ac:dyDescent="0.35">
      <c r="A394" s="32">
        <v>45858</v>
      </c>
      <c r="B394" s="16" t="s">
        <v>291</v>
      </c>
      <c r="C394" s="16" t="s">
        <v>198</v>
      </c>
      <c r="D394" s="16">
        <v>2</v>
      </c>
      <c r="E394" s="16" t="s">
        <v>234</v>
      </c>
      <c r="F394" s="28">
        <v>40</v>
      </c>
      <c r="G394" s="16" t="s">
        <v>292</v>
      </c>
      <c r="H394" s="16" t="s">
        <v>236</v>
      </c>
      <c r="I394" s="16" t="s">
        <v>607</v>
      </c>
    </row>
    <row r="395" spans="1:9" x14ac:dyDescent="0.35">
      <c r="A395" s="32">
        <v>45859</v>
      </c>
      <c r="B395" s="16" t="s">
        <v>220</v>
      </c>
      <c r="C395" s="16" t="s">
        <v>198</v>
      </c>
      <c r="D395" s="16">
        <v>1</v>
      </c>
      <c r="E395" s="16" t="s">
        <v>234</v>
      </c>
      <c r="F395" s="28">
        <v>20</v>
      </c>
      <c r="G395" s="16" t="s">
        <v>591</v>
      </c>
      <c r="H395" s="16" t="s">
        <v>239</v>
      </c>
      <c r="I395" s="16" t="s">
        <v>607</v>
      </c>
    </row>
    <row r="396" spans="1:9" x14ac:dyDescent="0.35">
      <c r="A396" s="32">
        <v>45859</v>
      </c>
      <c r="B396" s="16" t="s">
        <v>300</v>
      </c>
      <c r="C396" s="16" t="s">
        <v>198</v>
      </c>
      <c r="D396" s="16">
        <v>1</v>
      </c>
      <c r="E396" s="16" t="s">
        <v>234</v>
      </c>
      <c r="F396" s="28">
        <v>20</v>
      </c>
      <c r="G396" s="16" t="s">
        <v>592</v>
      </c>
      <c r="H396" s="16" t="s">
        <v>239</v>
      </c>
      <c r="I396" s="16" t="s">
        <v>607</v>
      </c>
    </row>
    <row r="397" spans="1:9" x14ac:dyDescent="0.35">
      <c r="A397" s="32">
        <v>45859</v>
      </c>
      <c r="B397" s="16" t="s">
        <v>243</v>
      </c>
      <c r="C397" s="16" t="s">
        <v>198</v>
      </c>
      <c r="D397" s="16">
        <v>1</v>
      </c>
      <c r="E397" s="16" t="s">
        <v>234</v>
      </c>
      <c r="F397" s="28">
        <v>20</v>
      </c>
      <c r="G397" s="16" t="s">
        <v>621</v>
      </c>
      <c r="H397" t="s">
        <v>236</v>
      </c>
      <c r="I397" s="16" t="s">
        <v>607</v>
      </c>
    </row>
    <row r="398" spans="1:9" x14ac:dyDescent="0.35">
      <c r="A398" s="32">
        <v>45859</v>
      </c>
      <c r="B398" s="16" t="s">
        <v>479</v>
      </c>
      <c r="C398" s="16" t="s">
        <v>198</v>
      </c>
      <c r="D398" s="16">
        <v>1</v>
      </c>
      <c r="E398" s="16" t="s">
        <v>234</v>
      </c>
      <c r="F398" s="28">
        <v>20</v>
      </c>
      <c r="G398" s="16" t="s">
        <v>620</v>
      </c>
      <c r="H398" t="s">
        <v>236</v>
      </c>
      <c r="I398" s="16" t="s">
        <v>607</v>
      </c>
    </row>
    <row r="399" spans="1:9" x14ac:dyDescent="0.35">
      <c r="A399" s="32">
        <v>45859</v>
      </c>
      <c r="B399" s="16" t="s">
        <v>471</v>
      </c>
      <c r="C399" s="16" t="s">
        <v>198</v>
      </c>
      <c r="D399" s="16">
        <v>13</v>
      </c>
      <c r="E399" s="16" t="s">
        <v>234</v>
      </c>
      <c r="F399" s="28">
        <v>260</v>
      </c>
      <c r="G399" s="16" t="s">
        <v>615</v>
      </c>
      <c r="H399" t="s">
        <v>236</v>
      </c>
      <c r="I399" s="16" t="s">
        <v>607</v>
      </c>
    </row>
    <row r="400" spans="1:9" x14ac:dyDescent="0.35">
      <c r="A400" s="32">
        <v>45860</v>
      </c>
      <c r="B400" s="16" t="s">
        <v>300</v>
      </c>
      <c r="C400" s="16" t="s">
        <v>198</v>
      </c>
      <c r="D400" s="16">
        <v>1</v>
      </c>
      <c r="E400" s="16" t="s">
        <v>234</v>
      </c>
      <c r="F400" s="28">
        <v>20</v>
      </c>
      <c r="G400" s="16" t="s">
        <v>619</v>
      </c>
      <c r="H400" t="s">
        <v>239</v>
      </c>
      <c r="I400" s="16" t="s">
        <v>607</v>
      </c>
    </row>
    <row r="401" spans="1:9" x14ac:dyDescent="0.35">
      <c r="A401" s="32">
        <v>45860</v>
      </c>
      <c r="B401" s="16" t="s">
        <v>300</v>
      </c>
      <c r="C401" s="16" t="s">
        <v>198</v>
      </c>
      <c r="D401" s="16">
        <v>1</v>
      </c>
      <c r="E401" s="16" t="s">
        <v>234</v>
      </c>
      <c r="F401" s="28">
        <v>20</v>
      </c>
      <c r="G401" s="16" t="s">
        <v>617</v>
      </c>
      <c r="H401" t="s">
        <v>239</v>
      </c>
      <c r="I401" s="16" t="s">
        <v>607</v>
      </c>
    </row>
    <row r="402" spans="1:9" x14ac:dyDescent="0.35">
      <c r="A402" s="32">
        <v>45860</v>
      </c>
      <c r="B402" s="16" t="s">
        <v>300</v>
      </c>
      <c r="C402" s="16" t="s">
        <v>198</v>
      </c>
      <c r="D402" s="16">
        <v>1</v>
      </c>
      <c r="E402" s="16" t="s">
        <v>234</v>
      </c>
      <c r="F402" s="28">
        <v>20</v>
      </c>
      <c r="G402" s="16" t="s">
        <v>616</v>
      </c>
      <c r="H402" t="s">
        <v>239</v>
      </c>
      <c r="I402" s="16" t="s">
        <v>607</v>
      </c>
    </row>
    <row r="403" spans="1:9" x14ac:dyDescent="0.35">
      <c r="A403" s="32">
        <v>45860</v>
      </c>
      <c r="B403" s="16" t="s">
        <v>300</v>
      </c>
      <c r="C403" s="16" t="s">
        <v>198</v>
      </c>
      <c r="D403" s="16">
        <v>1</v>
      </c>
      <c r="E403" s="16" t="s">
        <v>234</v>
      </c>
      <c r="F403" s="28">
        <v>20</v>
      </c>
      <c r="G403" s="16" t="s">
        <v>618</v>
      </c>
      <c r="H403" t="s">
        <v>239</v>
      </c>
      <c r="I403" s="16" t="s">
        <v>607</v>
      </c>
    </row>
    <row r="404" spans="1:9" x14ac:dyDescent="0.35">
      <c r="A404" s="32">
        <v>45860</v>
      </c>
      <c r="B404" s="16" t="s">
        <v>261</v>
      </c>
      <c r="C404" s="16" t="s">
        <v>198</v>
      </c>
      <c r="D404" s="16">
        <v>1</v>
      </c>
      <c r="E404" s="16" t="s">
        <v>234</v>
      </c>
      <c r="F404" s="28">
        <v>20</v>
      </c>
      <c r="G404" s="16" t="s">
        <v>583</v>
      </c>
      <c r="H404" t="s">
        <v>236</v>
      </c>
      <c r="I404" s="16" t="s">
        <v>607</v>
      </c>
    </row>
    <row r="405" spans="1:9" x14ac:dyDescent="0.35">
      <c r="A405" s="32">
        <v>45860</v>
      </c>
      <c r="B405" s="16" t="s">
        <v>261</v>
      </c>
      <c r="C405" s="16" t="s">
        <v>198</v>
      </c>
      <c r="D405" s="16">
        <v>1</v>
      </c>
      <c r="E405" s="16" t="s">
        <v>234</v>
      </c>
      <c r="F405" s="28">
        <v>20</v>
      </c>
      <c r="G405" s="16" t="s">
        <v>583</v>
      </c>
      <c r="H405" t="s">
        <v>236</v>
      </c>
      <c r="I405" s="16" t="s">
        <v>607</v>
      </c>
    </row>
    <row r="406" spans="1:9" x14ac:dyDescent="0.35">
      <c r="A406" s="32">
        <v>45860</v>
      </c>
      <c r="B406" s="16" t="s">
        <v>261</v>
      </c>
      <c r="C406" s="16" t="s">
        <v>198</v>
      </c>
      <c r="D406" s="16">
        <v>1</v>
      </c>
      <c r="E406" s="16" t="s">
        <v>234</v>
      </c>
      <c r="F406" s="28">
        <v>20</v>
      </c>
      <c r="G406" s="16" t="s">
        <v>583</v>
      </c>
      <c r="H406" t="s">
        <v>236</v>
      </c>
      <c r="I406" s="16" t="s">
        <v>607</v>
      </c>
    </row>
    <row r="407" spans="1:9" x14ac:dyDescent="0.35">
      <c r="A407" s="32">
        <v>45861</v>
      </c>
      <c r="B407" s="16" t="s">
        <v>215</v>
      </c>
      <c r="C407" s="16" t="s">
        <v>198</v>
      </c>
      <c r="D407" s="16">
        <v>9</v>
      </c>
      <c r="E407" s="16" t="s">
        <v>186</v>
      </c>
      <c r="F407" s="28">
        <v>180</v>
      </c>
      <c r="I407" s="16" t="s">
        <v>607</v>
      </c>
    </row>
    <row r="408" spans="1:9" x14ac:dyDescent="0.35">
      <c r="A408" s="32">
        <v>45861</v>
      </c>
      <c r="B408" s="16" t="s">
        <v>249</v>
      </c>
      <c r="C408" s="16" t="s">
        <v>198</v>
      </c>
      <c r="D408" s="16">
        <v>31</v>
      </c>
      <c r="E408" s="16" t="s">
        <v>186</v>
      </c>
      <c r="F408" s="28">
        <v>620</v>
      </c>
      <c r="I408" s="16" t="s">
        <v>607</v>
      </c>
    </row>
    <row r="409" spans="1:9" x14ac:dyDescent="0.35">
      <c r="A409" s="32">
        <v>45861</v>
      </c>
      <c r="B409" s="16" t="s">
        <v>479</v>
      </c>
      <c r="C409" s="16" t="s">
        <v>198</v>
      </c>
      <c r="D409" s="16">
        <v>1</v>
      </c>
      <c r="E409" s="16" t="s">
        <v>234</v>
      </c>
      <c r="F409" s="28">
        <v>20</v>
      </c>
      <c r="G409" s="16" t="s">
        <v>634</v>
      </c>
      <c r="H409" t="s">
        <v>239</v>
      </c>
      <c r="I409" s="16" t="s">
        <v>607</v>
      </c>
    </row>
    <row r="410" spans="1:9" x14ac:dyDescent="0.35">
      <c r="A410" s="32">
        <v>45861</v>
      </c>
      <c r="B410" s="16" t="s">
        <v>471</v>
      </c>
      <c r="C410" s="16" t="s">
        <v>198</v>
      </c>
      <c r="D410" s="16">
        <v>2</v>
      </c>
      <c r="E410" s="16" t="s">
        <v>234</v>
      </c>
      <c r="F410" s="28">
        <v>40</v>
      </c>
      <c r="G410" s="16" t="s">
        <v>615</v>
      </c>
      <c r="H410" t="s">
        <v>236</v>
      </c>
      <c r="I410" s="16" t="s">
        <v>607</v>
      </c>
    </row>
    <row r="411" spans="1:9" x14ac:dyDescent="0.35">
      <c r="A411" s="32">
        <v>45862</v>
      </c>
      <c r="B411" s="16" t="s">
        <v>249</v>
      </c>
      <c r="C411" s="16" t="s">
        <v>198</v>
      </c>
      <c r="D411" s="16">
        <v>2</v>
      </c>
      <c r="E411" s="16" t="s">
        <v>234</v>
      </c>
      <c r="F411" s="28">
        <v>40</v>
      </c>
      <c r="G411" s="16" t="s">
        <v>633</v>
      </c>
      <c r="H411" t="s">
        <v>239</v>
      </c>
      <c r="I411" s="16" t="s">
        <v>607</v>
      </c>
    </row>
    <row r="412" spans="1:9" x14ac:dyDescent="0.35">
      <c r="A412" s="32">
        <v>45862</v>
      </c>
      <c r="B412" s="16" t="s">
        <v>291</v>
      </c>
      <c r="C412" s="16" t="s">
        <v>198</v>
      </c>
      <c r="D412" s="16">
        <v>3</v>
      </c>
      <c r="E412" s="16" t="s">
        <v>234</v>
      </c>
      <c r="F412" s="28">
        <v>60</v>
      </c>
      <c r="G412" s="16" t="s">
        <v>292</v>
      </c>
      <c r="H412" t="s">
        <v>236</v>
      </c>
      <c r="I412" s="16" t="s">
        <v>607</v>
      </c>
    </row>
    <row r="413" spans="1:9" x14ac:dyDescent="0.35">
      <c r="A413" s="32">
        <v>45862</v>
      </c>
      <c r="B413" s="16" t="s">
        <v>296</v>
      </c>
      <c r="C413" s="16" t="s">
        <v>198</v>
      </c>
      <c r="D413" s="16">
        <v>1</v>
      </c>
      <c r="E413" s="16" t="s">
        <v>234</v>
      </c>
      <c r="F413" s="28">
        <v>20</v>
      </c>
      <c r="G413" s="16" t="s">
        <v>632</v>
      </c>
      <c r="H413" t="s">
        <v>239</v>
      </c>
      <c r="I413" s="16" t="s">
        <v>607</v>
      </c>
    </row>
    <row r="414" spans="1:9" x14ac:dyDescent="0.35">
      <c r="A414" s="32">
        <v>45863</v>
      </c>
      <c r="B414" s="16" t="s">
        <v>296</v>
      </c>
      <c r="C414" s="16" t="s">
        <v>187</v>
      </c>
      <c r="D414" s="16">
        <v>1</v>
      </c>
      <c r="E414" s="16" t="s">
        <v>234</v>
      </c>
      <c r="F414" s="28">
        <v>100</v>
      </c>
      <c r="G414" s="16" t="s">
        <v>631</v>
      </c>
      <c r="H414"/>
      <c r="I414" s="16" t="s">
        <v>607</v>
      </c>
    </row>
    <row r="415" spans="1:9" x14ac:dyDescent="0.35">
      <c r="A415" s="32">
        <v>45864</v>
      </c>
      <c r="B415" s="16" t="s">
        <v>241</v>
      </c>
      <c r="C415" s="16" t="s">
        <v>198</v>
      </c>
      <c r="D415" s="16">
        <v>1</v>
      </c>
      <c r="E415" s="16" t="s">
        <v>234</v>
      </c>
      <c r="F415" s="28">
        <v>20</v>
      </c>
      <c r="G415" s="16" t="s">
        <v>629</v>
      </c>
      <c r="H415" t="s">
        <v>239</v>
      </c>
      <c r="I415" s="16" t="s">
        <v>607</v>
      </c>
    </row>
    <row r="416" spans="1:9" x14ac:dyDescent="0.35">
      <c r="A416" s="32">
        <v>45864</v>
      </c>
      <c r="B416" s="16" t="s">
        <v>296</v>
      </c>
      <c r="C416" s="16" t="s">
        <v>198</v>
      </c>
      <c r="D416" s="16">
        <v>1</v>
      </c>
      <c r="E416" s="16" t="s">
        <v>234</v>
      </c>
      <c r="F416" s="28">
        <v>20</v>
      </c>
      <c r="G416" s="16" t="s">
        <v>630</v>
      </c>
      <c r="H416" t="s">
        <v>239</v>
      </c>
      <c r="I416" s="16" t="s">
        <v>607</v>
      </c>
    </row>
    <row r="417" spans="1:9" x14ac:dyDescent="0.35">
      <c r="A417" s="32">
        <v>45865</v>
      </c>
      <c r="B417" s="16" t="s">
        <v>485</v>
      </c>
      <c r="C417" s="16" t="s">
        <v>198</v>
      </c>
      <c r="D417" s="16">
        <v>1</v>
      </c>
      <c r="E417" s="16" t="s">
        <v>234</v>
      </c>
      <c r="F417" s="28">
        <v>20</v>
      </c>
      <c r="G417" s="16" t="s">
        <v>628</v>
      </c>
      <c r="H417" t="s">
        <v>239</v>
      </c>
      <c r="I417" s="16" t="s">
        <v>607</v>
      </c>
    </row>
    <row r="418" spans="1:9" x14ac:dyDescent="0.35">
      <c r="A418" s="32">
        <v>45866</v>
      </c>
      <c r="B418" s="16" t="s">
        <v>485</v>
      </c>
      <c r="C418" s="16" t="s">
        <v>198</v>
      </c>
      <c r="D418" s="16">
        <v>1</v>
      </c>
      <c r="E418" s="16" t="s">
        <v>234</v>
      </c>
      <c r="F418" s="28">
        <v>20</v>
      </c>
      <c r="G418" s="16" t="s">
        <v>627</v>
      </c>
      <c r="H418" t="s">
        <v>239</v>
      </c>
      <c r="I418" s="16" t="s">
        <v>607</v>
      </c>
    </row>
    <row r="419" spans="1:9" x14ac:dyDescent="0.35">
      <c r="A419" s="32">
        <v>45866</v>
      </c>
      <c r="B419" s="16" t="s">
        <v>300</v>
      </c>
      <c r="C419" s="16" t="s">
        <v>198</v>
      </c>
      <c r="D419" s="16">
        <v>2</v>
      </c>
      <c r="E419" s="16" t="s">
        <v>234</v>
      </c>
      <c r="F419" s="28">
        <v>40</v>
      </c>
      <c r="G419" s="16" t="s">
        <v>319</v>
      </c>
      <c r="H419" t="s">
        <v>236</v>
      </c>
      <c r="I419" s="16" t="s">
        <v>607</v>
      </c>
    </row>
    <row r="420" spans="1:9" x14ac:dyDescent="0.35">
      <c r="A420" s="32">
        <v>45866</v>
      </c>
      <c r="B420" s="16" t="s">
        <v>489</v>
      </c>
      <c r="C420" s="16" t="s">
        <v>198</v>
      </c>
      <c r="D420" s="16">
        <v>1</v>
      </c>
      <c r="E420" s="16" t="s">
        <v>234</v>
      </c>
      <c r="F420" s="28">
        <v>20</v>
      </c>
      <c r="G420" s="16" t="s">
        <v>640</v>
      </c>
      <c r="H420" t="s">
        <v>239</v>
      </c>
      <c r="I420" s="16" t="s">
        <v>607</v>
      </c>
    </row>
    <row r="421" spans="1:9" x14ac:dyDescent="0.35">
      <c r="A421" s="32">
        <v>45866</v>
      </c>
      <c r="B421" s="16" t="s">
        <v>224</v>
      </c>
      <c r="C421" s="16" t="s">
        <v>198</v>
      </c>
      <c r="D421" s="16">
        <v>1</v>
      </c>
      <c r="E421" s="16" t="s">
        <v>234</v>
      </c>
      <c r="F421" s="28">
        <v>20</v>
      </c>
      <c r="G421" s="16" t="s">
        <v>639</v>
      </c>
      <c r="H421" t="s">
        <v>239</v>
      </c>
      <c r="I421" s="16" t="s">
        <v>607</v>
      </c>
    </row>
    <row r="422" spans="1:9" x14ac:dyDescent="0.35">
      <c r="A422" s="32">
        <v>45866</v>
      </c>
      <c r="B422" s="16" t="s">
        <v>224</v>
      </c>
      <c r="C422" s="16" t="s">
        <v>198</v>
      </c>
      <c r="D422" s="16">
        <v>1</v>
      </c>
      <c r="E422" s="16" t="s">
        <v>234</v>
      </c>
      <c r="F422" s="28">
        <v>20</v>
      </c>
      <c r="G422" s="16" t="s">
        <v>639</v>
      </c>
      <c r="H422" t="s">
        <v>239</v>
      </c>
      <c r="I422" s="16" t="s">
        <v>607</v>
      </c>
    </row>
    <row r="423" spans="1:9" x14ac:dyDescent="0.35">
      <c r="A423" s="32">
        <v>45868</v>
      </c>
      <c r="B423" s="16" t="s">
        <v>557</v>
      </c>
      <c r="C423" s="16" t="s">
        <v>198</v>
      </c>
      <c r="D423" s="16">
        <v>10</v>
      </c>
      <c r="E423" s="16" t="s">
        <v>186</v>
      </c>
      <c r="F423" s="28">
        <v>200</v>
      </c>
      <c r="I423" s="16" t="s">
        <v>607</v>
      </c>
    </row>
    <row r="424" spans="1:9" x14ac:dyDescent="0.35">
      <c r="A424" s="32">
        <v>45868</v>
      </c>
      <c r="B424" s="16" t="s">
        <v>493</v>
      </c>
      <c r="C424" s="16" t="s">
        <v>198</v>
      </c>
      <c r="D424" s="16">
        <v>15</v>
      </c>
      <c r="E424" s="16" t="s">
        <v>186</v>
      </c>
      <c r="F424" s="28">
        <v>300</v>
      </c>
      <c r="I424" s="16" t="s">
        <v>607</v>
      </c>
    </row>
    <row r="425" spans="1:9" x14ac:dyDescent="0.35">
      <c r="A425" s="32">
        <v>45868</v>
      </c>
      <c r="B425" s="16" t="s">
        <v>209</v>
      </c>
      <c r="C425" s="16" t="s">
        <v>198</v>
      </c>
      <c r="D425" s="16">
        <v>3</v>
      </c>
      <c r="E425" s="16" t="s">
        <v>186</v>
      </c>
      <c r="F425" s="28">
        <v>60</v>
      </c>
      <c r="I425" s="16" t="s">
        <v>607</v>
      </c>
    </row>
    <row r="426" spans="1:9" x14ac:dyDescent="0.35">
      <c r="A426" s="32">
        <v>45868</v>
      </c>
      <c r="B426" s="16" t="s">
        <v>212</v>
      </c>
      <c r="C426" s="16" t="s">
        <v>198</v>
      </c>
      <c r="D426" s="16">
        <v>3</v>
      </c>
      <c r="E426" s="16" t="s">
        <v>186</v>
      </c>
      <c r="F426" s="28">
        <v>60</v>
      </c>
      <c r="I426" s="16" t="s">
        <v>607</v>
      </c>
    </row>
    <row r="427" spans="1:9" x14ac:dyDescent="0.35">
      <c r="A427" s="32">
        <v>45868</v>
      </c>
      <c r="B427" s="16" t="s">
        <v>203</v>
      </c>
      <c r="C427" s="16" t="s">
        <v>198</v>
      </c>
      <c r="D427" s="16">
        <v>3</v>
      </c>
      <c r="E427" s="16" t="s">
        <v>186</v>
      </c>
      <c r="F427" s="28">
        <v>60</v>
      </c>
      <c r="I427" s="16" t="s">
        <v>607</v>
      </c>
    </row>
    <row r="428" spans="1:9" x14ac:dyDescent="0.35">
      <c r="A428" s="32">
        <v>45868</v>
      </c>
      <c r="B428" s="16" t="s">
        <v>207</v>
      </c>
      <c r="C428" s="16" t="s">
        <v>198</v>
      </c>
      <c r="D428" s="16">
        <v>3</v>
      </c>
      <c r="E428" s="16" t="s">
        <v>186</v>
      </c>
      <c r="F428" s="28">
        <v>60</v>
      </c>
      <c r="I428" s="16" t="s">
        <v>607</v>
      </c>
    </row>
    <row r="429" spans="1:9" x14ac:dyDescent="0.35">
      <c r="A429" s="32">
        <v>45868</v>
      </c>
      <c r="B429" s="16" t="s">
        <v>305</v>
      </c>
      <c r="C429" s="16" t="s">
        <v>198</v>
      </c>
      <c r="D429" s="16">
        <v>12</v>
      </c>
      <c r="E429" s="16" t="s">
        <v>186</v>
      </c>
      <c r="F429" s="28">
        <v>240</v>
      </c>
      <c r="I429" s="16" t="s">
        <v>607</v>
      </c>
    </row>
    <row r="430" spans="1:9" x14ac:dyDescent="0.35">
      <c r="A430" s="32">
        <v>45868</v>
      </c>
      <c r="B430" s="16" t="s">
        <v>218</v>
      </c>
      <c r="C430" s="16" t="s">
        <v>198</v>
      </c>
      <c r="D430" s="16">
        <v>3</v>
      </c>
      <c r="E430" s="16" t="s">
        <v>186</v>
      </c>
      <c r="F430" s="28">
        <v>60</v>
      </c>
      <c r="I430" s="16" t="s">
        <v>607</v>
      </c>
    </row>
    <row r="431" spans="1:9" x14ac:dyDescent="0.35">
      <c r="A431" s="32">
        <v>45869</v>
      </c>
      <c r="B431" s="16" t="s">
        <v>222</v>
      </c>
      <c r="C431" s="16" t="s">
        <v>198</v>
      </c>
      <c r="D431" s="16">
        <v>1</v>
      </c>
      <c r="E431" s="16" t="s">
        <v>234</v>
      </c>
      <c r="F431" s="28">
        <v>20</v>
      </c>
      <c r="G431" s="16" t="s">
        <v>647</v>
      </c>
      <c r="I431" s="16" t="s">
        <v>607</v>
      </c>
    </row>
    <row r="432" spans="1:9" x14ac:dyDescent="0.35">
      <c r="A432" s="32">
        <v>45869</v>
      </c>
      <c r="B432" s="16" t="s">
        <v>222</v>
      </c>
      <c r="C432" s="16" t="s">
        <v>198</v>
      </c>
      <c r="D432" s="16">
        <v>1</v>
      </c>
      <c r="E432" s="16" t="s">
        <v>186</v>
      </c>
      <c r="F432" s="28">
        <v>20</v>
      </c>
      <c r="I432" s="16" t="s">
        <v>530</v>
      </c>
    </row>
    <row r="433" spans="1:9" x14ac:dyDescent="0.35">
      <c r="A433" s="32">
        <v>45869</v>
      </c>
      <c r="B433" s="16" t="s">
        <v>216</v>
      </c>
      <c r="C433" s="16" t="s">
        <v>198</v>
      </c>
      <c r="D433" s="16">
        <v>7</v>
      </c>
      <c r="E433" s="16" t="s">
        <v>186</v>
      </c>
      <c r="F433" s="28">
        <v>140</v>
      </c>
      <c r="I433" s="16" t="s">
        <v>530</v>
      </c>
    </row>
    <row r="434" spans="1:9" x14ac:dyDescent="0.35">
      <c r="A434" s="32">
        <v>45870</v>
      </c>
      <c r="B434" s="16" t="s">
        <v>224</v>
      </c>
      <c r="C434" s="16" t="s">
        <v>198</v>
      </c>
      <c r="D434" s="16">
        <v>15</v>
      </c>
      <c r="E434" s="16" t="s">
        <v>234</v>
      </c>
      <c r="F434" s="28">
        <v>300</v>
      </c>
      <c r="G434" s="16" t="s">
        <v>646</v>
      </c>
      <c r="I434" s="16" t="s">
        <v>607</v>
      </c>
    </row>
    <row r="435" spans="1:9" x14ac:dyDescent="0.35">
      <c r="A435" s="32">
        <v>45871</v>
      </c>
      <c r="B435" s="16" t="s">
        <v>232</v>
      </c>
      <c r="C435" s="16" t="s">
        <v>198</v>
      </c>
      <c r="D435" s="16">
        <v>2</v>
      </c>
      <c r="E435" s="16" t="s">
        <v>234</v>
      </c>
      <c r="F435" s="28">
        <v>40</v>
      </c>
      <c r="G435" s="16" t="s">
        <v>651</v>
      </c>
      <c r="H435" s="16" t="s">
        <v>239</v>
      </c>
      <c r="I435" s="16" t="s">
        <v>607</v>
      </c>
    </row>
    <row r="436" spans="1:9" x14ac:dyDescent="0.35">
      <c r="A436" s="32">
        <v>45871</v>
      </c>
      <c r="B436" s="16" t="s">
        <v>229</v>
      </c>
      <c r="C436" s="16" t="s">
        <v>198</v>
      </c>
      <c r="D436" s="16">
        <v>6</v>
      </c>
      <c r="E436" s="16" t="s">
        <v>186</v>
      </c>
      <c r="F436" s="28">
        <v>120</v>
      </c>
      <c r="G436" s="16" t="s">
        <v>530</v>
      </c>
      <c r="H436" s="16" t="s">
        <v>643</v>
      </c>
      <c r="I436" s="16" t="s">
        <v>530</v>
      </c>
    </row>
    <row r="437" spans="1:9" x14ac:dyDescent="0.35">
      <c r="A437" s="32">
        <v>45871</v>
      </c>
      <c r="B437" s="16" t="s">
        <v>229</v>
      </c>
      <c r="C437" s="16" t="s">
        <v>198</v>
      </c>
      <c r="D437" s="16">
        <v>7</v>
      </c>
      <c r="E437" s="16" t="s">
        <v>234</v>
      </c>
      <c r="F437" s="28">
        <v>140</v>
      </c>
      <c r="G437" s="16" t="s">
        <v>530</v>
      </c>
      <c r="H437" s="16" t="s">
        <v>643</v>
      </c>
      <c r="I437" s="16" t="s">
        <v>530</v>
      </c>
    </row>
    <row r="438" spans="1:9" x14ac:dyDescent="0.35">
      <c r="A438" s="32">
        <v>45871</v>
      </c>
      <c r="B438" s="16" t="s">
        <v>217</v>
      </c>
      <c r="C438" s="16" t="s">
        <v>198</v>
      </c>
      <c r="D438" s="16">
        <v>12</v>
      </c>
      <c r="E438" s="16" t="s">
        <v>234</v>
      </c>
      <c r="F438" s="28">
        <v>240</v>
      </c>
      <c r="G438" s="16" t="s">
        <v>530</v>
      </c>
      <c r="H438" s="16" t="s">
        <v>643</v>
      </c>
      <c r="I438" s="16" t="s">
        <v>530</v>
      </c>
    </row>
    <row r="439" spans="1:9" x14ac:dyDescent="0.35">
      <c r="A439" s="32">
        <v>45871</v>
      </c>
      <c r="B439" s="16" t="s">
        <v>291</v>
      </c>
      <c r="C439" s="16" t="s">
        <v>198</v>
      </c>
      <c r="D439" s="16">
        <v>1</v>
      </c>
      <c r="E439" s="16" t="s">
        <v>234</v>
      </c>
      <c r="F439" s="28">
        <v>20</v>
      </c>
      <c r="G439" s="16" t="s">
        <v>645</v>
      </c>
      <c r="I439" s="16" t="s">
        <v>607</v>
      </c>
    </row>
    <row r="440" spans="1:9" x14ac:dyDescent="0.35">
      <c r="A440" s="32">
        <v>45871</v>
      </c>
      <c r="B440" s="16" t="s">
        <v>291</v>
      </c>
      <c r="C440" s="16" t="s">
        <v>198</v>
      </c>
      <c r="D440" s="16">
        <v>12</v>
      </c>
      <c r="E440" s="16" t="s">
        <v>186</v>
      </c>
      <c r="F440" s="28">
        <v>240</v>
      </c>
      <c r="G440" s="16" t="s">
        <v>530</v>
      </c>
      <c r="H440" s="16" t="s">
        <v>643</v>
      </c>
      <c r="I440" s="16" t="s">
        <v>530</v>
      </c>
    </row>
    <row r="441" spans="1:9" x14ac:dyDescent="0.35">
      <c r="A441" s="32">
        <v>45871</v>
      </c>
      <c r="B441" s="16" t="s">
        <v>291</v>
      </c>
      <c r="C441" s="16" t="s">
        <v>198</v>
      </c>
      <c r="D441" s="16">
        <v>1</v>
      </c>
      <c r="E441" s="16" t="s">
        <v>234</v>
      </c>
      <c r="F441" s="28">
        <v>20</v>
      </c>
      <c r="G441" s="16" t="s">
        <v>644</v>
      </c>
      <c r="I441" s="16" t="s">
        <v>607</v>
      </c>
    </row>
    <row r="442" spans="1:9" x14ac:dyDescent="0.35">
      <c r="A442" s="32">
        <v>45871</v>
      </c>
      <c r="B442" s="16" t="s">
        <v>224</v>
      </c>
      <c r="C442" s="16" t="s">
        <v>198</v>
      </c>
      <c r="D442" s="16">
        <v>1</v>
      </c>
      <c r="E442" s="16" t="s">
        <v>186</v>
      </c>
      <c r="F442" s="28">
        <v>21</v>
      </c>
      <c r="G442" s="16" t="s">
        <v>530</v>
      </c>
      <c r="H442" s="16" t="s">
        <v>643</v>
      </c>
      <c r="I442" s="16" t="s">
        <v>530</v>
      </c>
    </row>
    <row r="443" spans="1:9" x14ac:dyDescent="0.35">
      <c r="A443" s="32">
        <v>45871</v>
      </c>
      <c r="B443" s="16" t="s">
        <v>224</v>
      </c>
      <c r="C443" s="16" t="s">
        <v>198</v>
      </c>
      <c r="D443" s="16">
        <v>12</v>
      </c>
      <c r="E443" s="16" t="s">
        <v>186</v>
      </c>
      <c r="F443" s="28">
        <v>240</v>
      </c>
      <c r="G443" s="16" t="s">
        <v>530</v>
      </c>
      <c r="H443" s="16" t="s">
        <v>643</v>
      </c>
      <c r="I443" s="16" t="s">
        <v>530</v>
      </c>
    </row>
    <row r="444" spans="1:9" x14ac:dyDescent="0.35">
      <c r="A444" s="32">
        <v>45871</v>
      </c>
      <c r="B444" s="16" t="s">
        <v>224</v>
      </c>
      <c r="C444" s="16" t="s">
        <v>198</v>
      </c>
      <c r="D444" s="16">
        <v>1</v>
      </c>
      <c r="E444" s="16" t="s">
        <v>234</v>
      </c>
      <c r="F444" s="28">
        <v>20</v>
      </c>
      <c r="G444" s="16" t="s">
        <v>530</v>
      </c>
      <c r="H444" s="16" t="s">
        <v>643</v>
      </c>
      <c r="I444" s="16" t="s">
        <v>530</v>
      </c>
    </row>
    <row r="445" spans="1:9" x14ac:dyDescent="0.35">
      <c r="A445" s="32">
        <v>45871</v>
      </c>
      <c r="B445" s="16" t="s">
        <v>233</v>
      </c>
      <c r="C445" s="16" t="s">
        <v>198</v>
      </c>
      <c r="D445" s="16">
        <v>2</v>
      </c>
      <c r="E445" s="16" t="s">
        <v>234</v>
      </c>
      <c r="F445" s="28">
        <v>40</v>
      </c>
      <c r="G445" s="16" t="s">
        <v>651</v>
      </c>
      <c r="H445" s="16" t="s">
        <v>239</v>
      </c>
      <c r="I445" s="16" t="s">
        <v>607</v>
      </c>
    </row>
    <row r="446" spans="1:9" x14ac:dyDescent="0.35">
      <c r="A446" s="32">
        <v>45872</v>
      </c>
      <c r="B446" s="16" t="s">
        <v>232</v>
      </c>
      <c r="C446" s="16" t="s">
        <v>198</v>
      </c>
      <c r="D446" s="16">
        <v>2</v>
      </c>
      <c r="E446" s="16" t="s">
        <v>186</v>
      </c>
      <c r="F446" s="28">
        <v>40</v>
      </c>
      <c r="I446" s="16" t="s">
        <v>607</v>
      </c>
    </row>
    <row r="447" spans="1:9" x14ac:dyDescent="0.35">
      <c r="A447" s="32">
        <v>45872</v>
      </c>
      <c r="B447" s="16" t="s">
        <v>485</v>
      </c>
      <c r="C447" s="16" t="s">
        <v>198</v>
      </c>
      <c r="D447" s="16">
        <v>1</v>
      </c>
      <c r="E447" s="16" t="s">
        <v>234</v>
      </c>
      <c r="F447" s="28">
        <v>20</v>
      </c>
      <c r="G447" s="16" t="s">
        <v>649</v>
      </c>
      <c r="H447" t="s">
        <v>236</v>
      </c>
      <c r="I447" s="16" t="s">
        <v>607</v>
      </c>
    </row>
    <row r="448" spans="1:9" x14ac:dyDescent="0.35">
      <c r="A448" s="32">
        <v>45872</v>
      </c>
      <c r="B448" s="16" t="s">
        <v>485</v>
      </c>
      <c r="C448" s="16" t="s">
        <v>198</v>
      </c>
      <c r="D448" s="16">
        <v>1</v>
      </c>
      <c r="E448" s="16" t="s">
        <v>234</v>
      </c>
      <c r="F448" s="28">
        <v>20</v>
      </c>
      <c r="G448" s="16" t="s">
        <v>648</v>
      </c>
      <c r="H448" t="s">
        <v>236</v>
      </c>
      <c r="I448" s="16" t="s">
        <v>607</v>
      </c>
    </row>
    <row r="449" spans="1:9" x14ac:dyDescent="0.35">
      <c r="A449" s="32">
        <v>45872</v>
      </c>
      <c r="B449" s="16" t="s">
        <v>485</v>
      </c>
      <c r="C449" s="16" t="s">
        <v>198</v>
      </c>
      <c r="D449" s="16">
        <v>1</v>
      </c>
      <c r="E449" s="16" t="s">
        <v>234</v>
      </c>
      <c r="F449" s="28">
        <v>20</v>
      </c>
      <c r="G449" s="16" t="s">
        <v>650</v>
      </c>
      <c r="H449" t="s">
        <v>236</v>
      </c>
      <c r="I449" s="16" t="s">
        <v>607</v>
      </c>
    </row>
    <row r="450" spans="1:9" x14ac:dyDescent="0.35">
      <c r="A450" s="32">
        <v>45872</v>
      </c>
      <c r="B450" s="16" t="s">
        <v>485</v>
      </c>
      <c r="C450" s="16" t="s">
        <v>198</v>
      </c>
      <c r="D450" s="16">
        <v>1</v>
      </c>
      <c r="E450" s="16" t="s">
        <v>234</v>
      </c>
      <c r="F450" s="28">
        <v>20</v>
      </c>
      <c r="G450" t="s">
        <v>656</v>
      </c>
      <c r="H450" s="16" t="s">
        <v>236</v>
      </c>
      <c r="I450" s="16" t="s">
        <v>607</v>
      </c>
    </row>
    <row r="451" spans="1:9" x14ac:dyDescent="0.35">
      <c r="A451" s="32">
        <v>45872</v>
      </c>
      <c r="B451" s="16" t="s">
        <v>485</v>
      </c>
      <c r="C451" s="16" t="s">
        <v>198</v>
      </c>
      <c r="D451" s="16">
        <v>1</v>
      </c>
      <c r="E451" s="16" t="s">
        <v>234</v>
      </c>
      <c r="F451" s="28">
        <v>20</v>
      </c>
      <c r="G451" t="s">
        <v>648</v>
      </c>
      <c r="H451" s="16" t="s">
        <v>236</v>
      </c>
      <c r="I451" s="16" t="s">
        <v>607</v>
      </c>
    </row>
    <row r="452" spans="1:9" x14ac:dyDescent="0.35">
      <c r="A452" s="32">
        <v>45872</v>
      </c>
      <c r="B452" s="16" t="s">
        <v>485</v>
      </c>
      <c r="C452" s="16" t="s">
        <v>198</v>
      </c>
      <c r="D452" s="16">
        <v>1</v>
      </c>
      <c r="E452" s="16" t="s">
        <v>234</v>
      </c>
      <c r="F452" s="28">
        <v>20</v>
      </c>
      <c r="G452" t="s">
        <v>649</v>
      </c>
      <c r="H452" s="16" t="s">
        <v>236</v>
      </c>
      <c r="I452" s="16" t="s">
        <v>607</v>
      </c>
    </row>
    <row r="453" spans="1:9" x14ac:dyDescent="0.35">
      <c r="A453" s="32">
        <v>45872</v>
      </c>
      <c r="B453" s="16" t="s">
        <v>485</v>
      </c>
      <c r="C453" s="16" t="s">
        <v>198</v>
      </c>
      <c r="D453" s="16">
        <v>1</v>
      </c>
      <c r="E453" s="16" t="s">
        <v>234</v>
      </c>
      <c r="F453" s="28">
        <v>20</v>
      </c>
      <c r="G453" t="s">
        <v>650</v>
      </c>
      <c r="H453" s="16" t="s">
        <v>236</v>
      </c>
      <c r="I453" s="16" t="s">
        <v>607</v>
      </c>
    </row>
    <row r="454" spans="1:9" x14ac:dyDescent="0.35">
      <c r="A454" s="32">
        <v>45873</v>
      </c>
      <c r="B454" s="16" t="s">
        <v>227</v>
      </c>
      <c r="C454" s="16" t="s">
        <v>198</v>
      </c>
      <c r="D454" s="16">
        <v>1</v>
      </c>
      <c r="E454" s="16" t="s">
        <v>234</v>
      </c>
      <c r="F454" s="28">
        <v>20</v>
      </c>
      <c r="G454" t="s">
        <v>655</v>
      </c>
      <c r="H454" s="16" t="s">
        <v>239</v>
      </c>
      <c r="I454" s="16" t="s">
        <v>607</v>
      </c>
    </row>
    <row r="455" spans="1:9" x14ac:dyDescent="0.35">
      <c r="A455" s="32">
        <v>45874</v>
      </c>
      <c r="B455" s="16" t="s">
        <v>485</v>
      </c>
      <c r="C455" s="16" t="s">
        <v>198</v>
      </c>
      <c r="D455" s="16">
        <v>1</v>
      </c>
      <c r="E455" s="16" t="s">
        <v>234</v>
      </c>
      <c r="F455" s="28">
        <v>20</v>
      </c>
      <c r="G455" t="s">
        <v>654</v>
      </c>
      <c r="H455" s="16" t="s">
        <v>236</v>
      </c>
      <c r="I455" s="16" t="s">
        <v>607</v>
      </c>
    </row>
    <row r="456" spans="1:9" x14ac:dyDescent="0.35">
      <c r="A456" s="32">
        <v>45875</v>
      </c>
      <c r="B456" s="16" t="s">
        <v>300</v>
      </c>
      <c r="C456" s="16" t="s">
        <v>198</v>
      </c>
      <c r="D456" s="16">
        <v>1</v>
      </c>
      <c r="E456" s="16" t="s">
        <v>234</v>
      </c>
      <c r="F456" s="28">
        <v>20</v>
      </c>
      <c r="G456" t="s">
        <v>319</v>
      </c>
      <c r="H456" s="16" t="s">
        <v>236</v>
      </c>
      <c r="I456" s="16" t="s">
        <v>607</v>
      </c>
    </row>
    <row r="457" spans="1:9" x14ac:dyDescent="0.35">
      <c r="A457" s="32">
        <v>45875</v>
      </c>
      <c r="B457" s="16" t="s">
        <v>212</v>
      </c>
      <c r="C457" s="16" t="s">
        <v>198</v>
      </c>
      <c r="D457" s="16">
        <v>1</v>
      </c>
      <c r="E457" s="16" t="s">
        <v>234</v>
      </c>
      <c r="F457" s="28">
        <v>20</v>
      </c>
      <c r="G457" s="16" t="s">
        <v>657</v>
      </c>
      <c r="H457" s="16" t="s">
        <v>236</v>
      </c>
      <c r="I457" s="16" t="s">
        <v>607</v>
      </c>
    </row>
    <row r="458" spans="1:9" x14ac:dyDescent="0.35">
      <c r="A458" s="32">
        <v>45875</v>
      </c>
      <c r="B458" s="16" t="s">
        <v>506</v>
      </c>
      <c r="C458" s="16" t="s">
        <v>198</v>
      </c>
      <c r="D458" s="16">
        <v>11</v>
      </c>
      <c r="E458" s="16" t="s">
        <v>234</v>
      </c>
      <c r="F458" s="28">
        <v>220</v>
      </c>
      <c r="G458" s="16" t="s">
        <v>563</v>
      </c>
      <c r="H458" s="16" t="s">
        <v>236</v>
      </c>
      <c r="I458" s="16" t="s">
        <v>607</v>
      </c>
    </row>
    <row r="459" spans="1:9" x14ac:dyDescent="0.35">
      <c r="A459" s="32">
        <v>45875</v>
      </c>
      <c r="B459" s="16" t="s">
        <v>215</v>
      </c>
      <c r="C459" s="16" t="s">
        <v>198</v>
      </c>
      <c r="D459" s="16">
        <v>2</v>
      </c>
      <c r="E459" s="16" t="s">
        <v>186</v>
      </c>
      <c r="F459" s="28">
        <v>40</v>
      </c>
      <c r="I459" s="16" t="s">
        <v>607</v>
      </c>
    </row>
    <row r="460" spans="1:9" x14ac:dyDescent="0.35">
      <c r="A460" s="32">
        <v>45876</v>
      </c>
      <c r="B460" s="16" t="s">
        <v>500</v>
      </c>
      <c r="C460" s="16" t="s">
        <v>198</v>
      </c>
      <c r="D460" s="16">
        <v>15</v>
      </c>
      <c r="E460" s="16" t="s">
        <v>234</v>
      </c>
      <c r="F460" s="28">
        <v>300</v>
      </c>
      <c r="G460" s="16" t="s">
        <v>659</v>
      </c>
      <c r="H460" s="16" t="s">
        <v>236</v>
      </c>
      <c r="I460" s="16" t="s">
        <v>607</v>
      </c>
    </row>
    <row r="461" spans="1:9" x14ac:dyDescent="0.35">
      <c r="A461" s="32">
        <v>45876</v>
      </c>
      <c r="B461" s="16" t="s">
        <v>507</v>
      </c>
      <c r="C461" s="16" t="s">
        <v>198</v>
      </c>
      <c r="D461" s="16">
        <v>1</v>
      </c>
      <c r="E461" s="16" t="s">
        <v>234</v>
      </c>
      <c r="F461" s="28">
        <v>20</v>
      </c>
      <c r="G461" s="16" t="s">
        <v>660</v>
      </c>
      <c r="H461" s="16" t="s">
        <v>236</v>
      </c>
      <c r="I461" s="16" t="s">
        <v>607</v>
      </c>
    </row>
    <row r="462" spans="1:9" x14ac:dyDescent="0.35">
      <c r="A462" s="32">
        <v>45876</v>
      </c>
      <c r="B462" s="16" t="s">
        <v>505</v>
      </c>
      <c r="C462" s="16" t="s">
        <v>198</v>
      </c>
      <c r="D462" s="16">
        <v>1</v>
      </c>
      <c r="E462" s="16" t="s">
        <v>234</v>
      </c>
      <c r="F462" s="28">
        <v>20</v>
      </c>
      <c r="G462" s="16" t="s">
        <v>661</v>
      </c>
      <c r="H462" s="16" t="s">
        <v>236</v>
      </c>
      <c r="I462" s="16" t="s">
        <v>607</v>
      </c>
    </row>
    <row r="463" spans="1:9" x14ac:dyDescent="0.35">
      <c r="A463" s="32">
        <v>45876</v>
      </c>
      <c r="B463" s="16" t="s">
        <v>505</v>
      </c>
      <c r="C463" s="16" t="s">
        <v>198</v>
      </c>
      <c r="D463" s="16">
        <v>1</v>
      </c>
      <c r="E463" s="16" t="s">
        <v>234</v>
      </c>
      <c r="F463" s="28">
        <v>20</v>
      </c>
      <c r="G463" s="16" t="s">
        <v>662</v>
      </c>
      <c r="H463" s="16" t="s">
        <v>236</v>
      </c>
      <c r="I463" s="16" t="s">
        <v>607</v>
      </c>
    </row>
    <row r="464" spans="1:9" x14ac:dyDescent="0.35">
      <c r="A464" s="32">
        <v>45876</v>
      </c>
      <c r="B464" s="16" t="s">
        <v>505</v>
      </c>
      <c r="C464" s="16" t="s">
        <v>198</v>
      </c>
      <c r="D464" s="16">
        <v>1</v>
      </c>
      <c r="E464" s="16" t="s">
        <v>234</v>
      </c>
      <c r="F464" s="28">
        <v>20</v>
      </c>
      <c r="G464" s="16" t="s">
        <v>663</v>
      </c>
      <c r="H464" s="16" t="s">
        <v>236</v>
      </c>
      <c r="I464" s="16" t="s">
        <v>607</v>
      </c>
    </row>
    <row r="465" spans="1:9" x14ac:dyDescent="0.35">
      <c r="A465" s="32">
        <v>45876</v>
      </c>
      <c r="B465" s="16" t="s">
        <v>505</v>
      </c>
      <c r="C465" s="16" t="s">
        <v>198</v>
      </c>
      <c r="D465" s="16">
        <v>1</v>
      </c>
      <c r="E465" s="16" t="s">
        <v>234</v>
      </c>
      <c r="F465" s="28">
        <v>20</v>
      </c>
      <c r="G465" s="16" t="s">
        <v>664</v>
      </c>
      <c r="H465" s="16" t="s">
        <v>236</v>
      </c>
      <c r="I465" s="16" t="s">
        <v>607</v>
      </c>
    </row>
    <row r="466" spans="1:9" x14ac:dyDescent="0.35">
      <c r="A466" s="32">
        <v>45876</v>
      </c>
      <c r="B466" s="16" t="s">
        <v>507</v>
      </c>
      <c r="C466" s="16" t="s">
        <v>198</v>
      </c>
      <c r="D466" s="16">
        <v>1</v>
      </c>
      <c r="E466" s="16" t="s">
        <v>234</v>
      </c>
      <c r="F466" s="28">
        <v>20</v>
      </c>
      <c r="G466" s="16" t="s">
        <v>665</v>
      </c>
      <c r="H466" s="16" t="s">
        <v>236</v>
      </c>
      <c r="I466" s="16" t="s">
        <v>607</v>
      </c>
    </row>
    <row r="467" spans="1:9" x14ac:dyDescent="0.35">
      <c r="A467" s="32">
        <v>45877</v>
      </c>
      <c r="B467" s="16" t="s">
        <v>185</v>
      </c>
      <c r="C467" s="16" t="s">
        <v>198</v>
      </c>
      <c r="D467" s="16">
        <v>1</v>
      </c>
      <c r="E467" s="16" t="s">
        <v>234</v>
      </c>
      <c r="F467" s="28">
        <v>20</v>
      </c>
      <c r="G467" s="16" t="s">
        <v>658</v>
      </c>
      <c r="H467" s="16" t="s">
        <v>239</v>
      </c>
      <c r="I467" s="16" t="s">
        <v>607</v>
      </c>
    </row>
    <row r="468" spans="1:9" x14ac:dyDescent="0.35">
      <c r="A468" s="32">
        <v>45877</v>
      </c>
      <c r="B468" s="16" t="s">
        <v>507</v>
      </c>
      <c r="C468" s="16" t="s">
        <v>198</v>
      </c>
      <c r="D468" s="16">
        <v>1</v>
      </c>
      <c r="E468" s="16" t="s">
        <v>234</v>
      </c>
      <c r="F468" s="28">
        <v>20</v>
      </c>
      <c r="G468" s="16" t="s">
        <v>674</v>
      </c>
      <c r="H468" s="16" t="s">
        <v>239</v>
      </c>
      <c r="I468" s="16" t="s">
        <v>607</v>
      </c>
    </row>
    <row r="469" spans="1:9" x14ac:dyDescent="0.35">
      <c r="A469" s="32">
        <v>45877</v>
      </c>
      <c r="B469" s="16" t="s">
        <v>383</v>
      </c>
      <c r="C469" s="16" t="s">
        <v>198</v>
      </c>
      <c r="D469" s="16">
        <v>2</v>
      </c>
      <c r="E469" s="16" t="s">
        <v>234</v>
      </c>
      <c r="F469" s="28">
        <v>40</v>
      </c>
      <c r="G469" s="16" t="s">
        <v>675</v>
      </c>
      <c r="H469" s="16" t="s">
        <v>239</v>
      </c>
      <c r="I469" s="16" t="s">
        <v>607</v>
      </c>
    </row>
    <row r="470" spans="1:9" x14ac:dyDescent="0.35">
      <c r="A470" s="32">
        <v>45878</v>
      </c>
      <c r="B470" s="16" t="s">
        <v>367</v>
      </c>
      <c r="C470" s="16" t="s">
        <v>198</v>
      </c>
      <c r="D470" s="16">
        <v>1</v>
      </c>
      <c r="E470" s="16" t="s">
        <v>234</v>
      </c>
      <c r="F470" s="28">
        <v>20</v>
      </c>
      <c r="G470" s="16" t="s">
        <v>668</v>
      </c>
      <c r="H470" s="16" t="s">
        <v>236</v>
      </c>
      <c r="I470" s="16" t="s">
        <v>607</v>
      </c>
    </row>
    <row r="471" spans="1:9" x14ac:dyDescent="0.35">
      <c r="A471" s="32">
        <v>45878</v>
      </c>
      <c r="B471" s="16" t="s">
        <v>367</v>
      </c>
      <c r="C471" s="16" t="s">
        <v>198</v>
      </c>
      <c r="D471" s="16">
        <v>2</v>
      </c>
      <c r="E471" s="16" t="s">
        <v>234</v>
      </c>
      <c r="F471" s="28">
        <v>40</v>
      </c>
      <c r="G471" s="16" t="s">
        <v>669</v>
      </c>
      <c r="H471" s="16" t="s">
        <v>236</v>
      </c>
      <c r="I471" s="16" t="s">
        <v>607</v>
      </c>
    </row>
    <row r="472" spans="1:9" x14ac:dyDescent="0.35">
      <c r="A472" s="32">
        <v>45878</v>
      </c>
      <c r="B472" s="16" t="s">
        <v>367</v>
      </c>
      <c r="C472" s="16" t="s">
        <v>198</v>
      </c>
      <c r="D472" s="16">
        <v>1</v>
      </c>
      <c r="E472" s="16" t="s">
        <v>234</v>
      </c>
      <c r="F472" s="28">
        <v>20</v>
      </c>
      <c r="G472" s="16" t="s">
        <v>670</v>
      </c>
      <c r="H472" s="16" t="s">
        <v>236</v>
      </c>
      <c r="I472" s="16" t="s">
        <v>607</v>
      </c>
    </row>
    <row r="473" spans="1:9" x14ac:dyDescent="0.35">
      <c r="A473" s="32">
        <v>45878</v>
      </c>
      <c r="B473" s="16" t="s">
        <v>367</v>
      </c>
      <c r="C473" s="16" t="s">
        <v>198</v>
      </c>
      <c r="D473" s="16">
        <v>1</v>
      </c>
      <c r="E473" s="16" t="s">
        <v>234</v>
      </c>
      <c r="F473" s="28">
        <v>20</v>
      </c>
      <c r="G473" s="16" t="s">
        <v>671</v>
      </c>
      <c r="H473" s="16" t="s">
        <v>236</v>
      </c>
      <c r="I473" s="16" t="s">
        <v>607</v>
      </c>
    </row>
    <row r="474" spans="1:9" x14ac:dyDescent="0.35">
      <c r="A474" s="32">
        <v>45878</v>
      </c>
      <c r="B474" s="16" t="s">
        <v>504</v>
      </c>
      <c r="C474" s="16" t="s">
        <v>198</v>
      </c>
      <c r="D474" s="16">
        <v>1</v>
      </c>
      <c r="E474" s="16" t="s">
        <v>234</v>
      </c>
      <c r="F474" s="28">
        <v>20</v>
      </c>
      <c r="G474" s="16" t="s">
        <v>672</v>
      </c>
      <c r="H474" s="16" t="s">
        <v>239</v>
      </c>
      <c r="I474" s="16" t="s">
        <v>607</v>
      </c>
    </row>
    <row r="475" spans="1:9" x14ac:dyDescent="0.35">
      <c r="A475" s="32">
        <v>45878</v>
      </c>
      <c r="B475" s="16" t="s">
        <v>185</v>
      </c>
      <c r="C475" s="16" t="s">
        <v>198</v>
      </c>
      <c r="D475" s="16">
        <v>1</v>
      </c>
      <c r="E475" s="16" t="s">
        <v>234</v>
      </c>
      <c r="F475" s="28">
        <v>20</v>
      </c>
      <c r="G475" s="16" t="s">
        <v>673</v>
      </c>
      <c r="H475" s="16" t="s">
        <v>236</v>
      </c>
      <c r="I475" s="16" t="s">
        <v>607</v>
      </c>
    </row>
    <row r="476" spans="1:9" x14ac:dyDescent="0.35">
      <c r="A476" s="32">
        <v>45879</v>
      </c>
      <c r="B476" s="16" t="s">
        <v>207</v>
      </c>
      <c r="C476" s="16" t="s">
        <v>198</v>
      </c>
      <c r="D476" s="16">
        <v>1</v>
      </c>
      <c r="E476" s="16" t="s">
        <v>234</v>
      </c>
      <c r="F476" s="28">
        <v>20</v>
      </c>
      <c r="G476" s="16" t="s">
        <v>667</v>
      </c>
      <c r="H476" s="16" t="s">
        <v>239</v>
      </c>
      <c r="I476" s="16" t="s">
        <v>607</v>
      </c>
    </row>
    <row r="477" spans="1:9" x14ac:dyDescent="0.35">
      <c r="A477" s="32">
        <v>45879</v>
      </c>
      <c r="B477" s="16" t="s">
        <v>557</v>
      </c>
      <c r="C477" s="16" t="s">
        <v>198</v>
      </c>
      <c r="D477" s="16">
        <v>1</v>
      </c>
      <c r="E477" s="16" t="s">
        <v>234</v>
      </c>
      <c r="F477" s="28">
        <v>20</v>
      </c>
      <c r="G477" s="16" t="s">
        <v>530</v>
      </c>
      <c r="H477" s="16" t="s">
        <v>236</v>
      </c>
      <c r="I477" s="16" t="s">
        <v>530</v>
      </c>
    </row>
    <row r="478" spans="1:9" x14ac:dyDescent="0.35">
      <c r="A478" s="32">
        <v>45879</v>
      </c>
      <c r="B478" s="16" t="s">
        <v>557</v>
      </c>
      <c r="C478" s="16" t="s">
        <v>198</v>
      </c>
      <c r="D478" s="16">
        <v>1</v>
      </c>
      <c r="E478" s="16" t="s">
        <v>234</v>
      </c>
      <c r="F478" s="28">
        <v>20</v>
      </c>
      <c r="G478" s="16" t="s">
        <v>530</v>
      </c>
      <c r="H478" s="16" t="s">
        <v>236</v>
      </c>
      <c r="I478" s="16" t="s">
        <v>530</v>
      </c>
    </row>
    <row r="479" spans="1:9" x14ac:dyDescent="0.35">
      <c r="A479" s="32">
        <v>45879</v>
      </c>
      <c r="B479" s="16" t="s">
        <v>557</v>
      </c>
      <c r="C479" s="16" t="s">
        <v>198</v>
      </c>
      <c r="D479" s="16">
        <v>1</v>
      </c>
      <c r="E479" s="16" t="s">
        <v>234</v>
      </c>
      <c r="F479" s="28">
        <v>20</v>
      </c>
      <c r="G479" s="16" t="s">
        <v>530</v>
      </c>
      <c r="H479" s="16" t="s">
        <v>236</v>
      </c>
      <c r="I479" s="16" t="s">
        <v>530</v>
      </c>
    </row>
    <row r="480" spans="1:9" x14ac:dyDescent="0.35">
      <c r="A480" s="32">
        <v>45879</v>
      </c>
      <c r="B480" s="16" t="s">
        <v>557</v>
      </c>
      <c r="C480" s="16" t="s">
        <v>198</v>
      </c>
      <c r="D480" s="16">
        <v>1.75</v>
      </c>
      <c r="E480" s="16" t="s">
        <v>234</v>
      </c>
      <c r="F480" s="28">
        <v>35</v>
      </c>
      <c r="G480" s="16" t="s">
        <v>530</v>
      </c>
      <c r="H480" s="16" t="s">
        <v>236</v>
      </c>
      <c r="I480" s="16" t="s">
        <v>530</v>
      </c>
    </row>
    <row r="481" spans="1:9" x14ac:dyDescent="0.35">
      <c r="A481" s="32">
        <v>45879</v>
      </c>
      <c r="B481" s="16" t="s">
        <v>557</v>
      </c>
      <c r="C481" s="16" t="s">
        <v>198</v>
      </c>
      <c r="D481" s="16">
        <v>1</v>
      </c>
      <c r="E481" s="16" t="s">
        <v>234</v>
      </c>
      <c r="F481" s="28">
        <v>20</v>
      </c>
      <c r="G481" s="16" t="s">
        <v>530</v>
      </c>
      <c r="H481" s="16" t="s">
        <v>236</v>
      </c>
      <c r="I481" s="16" t="s">
        <v>530</v>
      </c>
    </row>
    <row r="482" spans="1:9" x14ac:dyDescent="0.35">
      <c r="A482" s="32">
        <v>45879</v>
      </c>
      <c r="B482" s="16" t="s">
        <v>557</v>
      </c>
      <c r="C482" s="16" t="s">
        <v>198</v>
      </c>
      <c r="D482" s="16">
        <v>0.5</v>
      </c>
      <c r="E482" s="16" t="s">
        <v>234</v>
      </c>
      <c r="F482" s="28">
        <v>10</v>
      </c>
      <c r="G482" s="16" t="s">
        <v>530</v>
      </c>
      <c r="H482" s="16" t="s">
        <v>236</v>
      </c>
      <c r="I482" s="16" t="s">
        <v>530</v>
      </c>
    </row>
    <row r="483" spans="1:9" x14ac:dyDescent="0.35">
      <c r="A483" s="32">
        <v>45879</v>
      </c>
      <c r="B483" s="16" t="s">
        <v>557</v>
      </c>
      <c r="C483" s="16" t="s">
        <v>198</v>
      </c>
      <c r="D483" s="16">
        <v>10.75</v>
      </c>
      <c r="E483" s="16" t="s">
        <v>186</v>
      </c>
      <c r="F483" s="28">
        <v>215</v>
      </c>
      <c r="G483" s="16" t="s">
        <v>530</v>
      </c>
      <c r="I483" s="16" t="s">
        <v>530</v>
      </c>
    </row>
    <row r="484" spans="1:9" x14ac:dyDescent="0.35">
      <c r="A484" s="32">
        <v>45880</v>
      </c>
      <c r="B484" s="16" t="s">
        <v>249</v>
      </c>
      <c r="C484" s="16" t="s">
        <v>198</v>
      </c>
      <c r="D484" s="16">
        <v>1</v>
      </c>
      <c r="E484" s="16" t="s">
        <v>234</v>
      </c>
      <c r="F484" s="28">
        <v>20</v>
      </c>
      <c r="G484" s="16" t="s">
        <v>633</v>
      </c>
      <c r="H484" s="16" t="s">
        <v>236</v>
      </c>
      <c r="I484" s="16" t="s">
        <v>607</v>
      </c>
    </row>
    <row r="485" spans="1:9" x14ac:dyDescent="0.35">
      <c r="A485" s="32">
        <v>45880</v>
      </c>
      <c r="B485" s="16" t="s">
        <v>300</v>
      </c>
      <c r="C485" s="16" t="s">
        <v>198</v>
      </c>
      <c r="D485" s="16">
        <v>1</v>
      </c>
      <c r="E485" s="16" t="s">
        <v>234</v>
      </c>
      <c r="F485" s="28">
        <v>20</v>
      </c>
      <c r="G485" s="16" t="s">
        <v>319</v>
      </c>
      <c r="H485" s="16" t="s">
        <v>236</v>
      </c>
      <c r="I485" s="16" t="s">
        <v>607</v>
      </c>
    </row>
    <row r="486" spans="1:9" x14ac:dyDescent="0.35">
      <c r="A486" s="32">
        <v>45880</v>
      </c>
      <c r="B486" s="16" t="s">
        <v>227</v>
      </c>
      <c r="C486" s="16" t="s">
        <v>198</v>
      </c>
      <c r="D486" s="16">
        <v>1</v>
      </c>
      <c r="E486" s="16" t="s">
        <v>234</v>
      </c>
      <c r="F486" s="28">
        <v>20</v>
      </c>
      <c r="G486" s="16" t="s">
        <v>683</v>
      </c>
      <c r="H486" s="16" t="s">
        <v>239</v>
      </c>
      <c r="I486" s="16" t="s">
        <v>607</v>
      </c>
    </row>
    <row r="487" spans="1:9" x14ac:dyDescent="0.35">
      <c r="A487" s="32">
        <v>45881</v>
      </c>
      <c r="B487" s="16" t="s">
        <v>291</v>
      </c>
      <c r="C487" s="16" t="s">
        <v>198</v>
      </c>
      <c r="D487" s="16">
        <v>14</v>
      </c>
      <c r="E487" s="16" t="s">
        <v>234</v>
      </c>
      <c r="F487" s="28">
        <v>280</v>
      </c>
      <c r="G487" s="16" t="s">
        <v>292</v>
      </c>
      <c r="H487" s="16" t="s">
        <v>236</v>
      </c>
      <c r="I487" s="16" t="s">
        <v>607</v>
      </c>
    </row>
    <row r="488" spans="1:9" x14ac:dyDescent="0.35">
      <c r="A488" s="32">
        <v>45881</v>
      </c>
      <c r="B488" s="16" t="s">
        <v>291</v>
      </c>
      <c r="C488" s="16" t="s">
        <v>198</v>
      </c>
      <c r="D488" s="16">
        <v>1</v>
      </c>
      <c r="E488" s="16" t="s">
        <v>234</v>
      </c>
      <c r="F488" s="28">
        <v>280</v>
      </c>
      <c r="G488" s="16" t="s">
        <v>684</v>
      </c>
      <c r="H488" s="16" t="s">
        <v>236</v>
      </c>
      <c r="I488" s="16" t="s">
        <v>607</v>
      </c>
    </row>
    <row r="489" spans="1:9" x14ac:dyDescent="0.35">
      <c r="A489" s="32">
        <v>45882</v>
      </c>
      <c r="B489" s="16" t="s">
        <v>476</v>
      </c>
      <c r="C489" s="16" t="s">
        <v>198</v>
      </c>
      <c r="D489" s="16">
        <v>8</v>
      </c>
      <c r="E489" s="16" t="s">
        <v>186</v>
      </c>
      <c r="F489" s="28">
        <v>160</v>
      </c>
      <c r="I489" s="16" t="s">
        <v>607</v>
      </c>
    </row>
    <row r="490" spans="1:9" x14ac:dyDescent="0.35">
      <c r="A490" s="32">
        <v>45882</v>
      </c>
      <c r="B490" s="16" t="s">
        <v>479</v>
      </c>
      <c r="C490" s="16" t="s">
        <v>198</v>
      </c>
      <c r="D490" s="16">
        <v>7</v>
      </c>
      <c r="E490" s="16" t="s">
        <v>186</v>
      </c>
      <c r="F490" s="28">
        <v>140</v>
      </c>
      <c r="I490" s="16" t="s">
        <v>607</v>
      </c>
    </row>
    <row r="491" spans="1:9" x14ac:dyDescent="0.35">
      <c r="A491" s="32">
        <v>45882</v>
      </c>
      <c r="B491" s="16" t="s">
        <v>479</v>
      </c>
      <c r="C491" s="16" t="s">
        <v>187</v>
      </c>
      <c r="D491" s="16">
        <v>1</v>
      </c>
      <c r="E491" s="16" t="s">
        <v>186</v>
      </c>
      <c r="F491" s="28">
        <v>120</v>
      </c>
      <c r="I491" s="16" t="s">
        <v>607</v>
      </c>
    </row>
    <row r="492" spans="1:9" x14ac:dyDescent="0.35">
      <c r="A492" s="32">
        <v>45882</v>
      </c>
      <c r="B492" s="16" t="s">
        <v>226</v>
      </c>
      <c r="C492" s="16" t="s">
        <v>198</v>
      </c>
      <c r="D492" s="16">
        <v>3</v>
      </c>
      <c r="E492" s="16" t="s">
        <v>186</v>
      </c>
      <c r="F492" s="28">
        <v>60</v>
      </c>
      <c r="I492" s="16" t="s">
        <v>607</v>
      </c>
    </row>
    <row r="493" spans="1:9" x14ac:dyDescent="0.35">
      <c r="A493" s="32">
        <v>45882</v>
      </c>
      <c r="B493" s="16" t="s">
        <v>217</v>
      </c>
      <c r="C493" s="16" t="s">
        <v>198</v>
      </c>
      <c r="D493" s="16">
        <v>6</v>
      </c>
      <c r="E493" s="16" t="s">
        <v>186</v>
      </c>
      <c r="F493" s="28">
        <v>120</v>
      </c>
      <c r="I493" s="16" t="s">
        <v>607</v>
      </c>
    </row>
    <row r="494" spans="1:9" x14ac:dyDescent="0.35">
      <c r="A494" s="32">
        <v>45882</v>
      </c>
      <c r="B494" s="16" t="s">
        <v>507</v>
      </c>
      <c r="C494" s="16" t="s">
        <v>198</v>
      </c>
      <c r="D494" s="16">
        <v>4</v>
      </c>
      <c r="E494" s="16" t="s">
        <v>186</v>
      </c>
      <c r="F494" s="28">
        <v>80</v>
      </c>
      <c r="I494" s="16" t="s">
        <v>607</v>
      </c>
    </row>
    <row r="495" spans="1:9" x14ac:dyDescent="0.35">
      <c r="A495" s="32">
        <v>45884</v>
      </c>
      <c r="B495" s="16" t="s">
        <v>300</v>
      </c>
      <c r="C495" s="16" t="s">
        <v>198</v>
      </c>
      <c r="D495" s="16">
        <v>1</v>
      </c>
      <c r="E495" s="16" t="s">
        <v>234</v>
      </c>
      <c r="F495" s="28">
        <v>20</v>
      </c>
      <c r="G495" s="16" t="s">
        <v>685</v>
      </c>
      <c r="H495" s="16" t="s">
        <v>239</v>
      </c>
      <c r="I495" s="16" t="s">
        <v>607</v>
      </c>
    </row>
    <row r="496" spans="1:9" x14ac:dyDescent="0.35">
      <c r="A496" s="32">
        <v>45885</v>
      </c>
      <c r="B496" s="16" t="s">
        <v>213</v>
      </c>
      <c r="C496" s="16" t="s">
        <v>198</v>
      </c>
      <c r="D496" s="16">
        <v>1</v>
      </c>
      <c r="E496" s="16" t="s">
        <v>234</v>
      </c>
      <c r="F496" s="28">
        <v>20</v>
      </c>
      <c r="G496" s="16" t="s">
        <v>716</v>
      </c>
      <c r="H496" s="16" t="s">
        <v>239</v>
      </c>
      <c r="I496" s="16" t="s">
        <v>607</v>
      </c>
    </row>
    <row r="497" spans="1:9" x14ac:dyDescent="0.35">
      <c r="A497" s="32">
        <v>45885</v>
      </c>
      <c r="B497" s="16" t="s">
        <v>494</v>
      </c>
      <c r="C497" s="16" t="s">
        <v>198</v>
      </c>
      <c r="D497" s="16">
        <v>1</v>
      </c>
      <c r="E497" s="16" t="s">
        <v>234</v>
      </c>
      <c r="F497" s="28">
        <v>20</v>
      </c>
      <c r="G497" s="16" t="s">
        <v>717</v>
      </c>
      <c r="H497" s="16" t="s">
        <v>236</v>
      </c>
      <c r="I497" s="16" t="s">
        <v>607</v>
      </c>
    </row>
    <row r="498" spans="1:9" x14ac:dyDescent="0.35">
      <c r="A498" s="32">
        <v>45885</v>
      </c>
      <c r="B498" s="16" t="s">
        <v>494</v>
      </c>
      <c r="C498" s="16" t="s">
        <v>198</v>
      </c>
      <c r="D498" s="16">
        <v>1</v>
      </c>
      <c r="E498" s="16" t="s">
        <v>234</v>
      </c>
      <c r="F498" s="28">
        <v>20</v>
      </c>
      <c r="G498" s="16" t="s">
        <v>718</v>
      </c>
      <c r="H498" s="16" t="s">
        <v>236</v>
      </c>
      <c r="I498" s="16" t="s">
        <v>607</v>
      </c>
    </row>
    <row r="499" spans="1:9" x14ac:dyDescent="0.35">
      <c r="A499" s="32">
        <v>45885</v>
      </c>
      <c r="B499" s="16" t="s">
        <v>494</v>
      </c>
      <c r="C499" s="16" t="s">
        <v>198</v>
      </c>
      <c r="D499" s="16">
        <v>1</v>
      </c>
      <c r="E499" s="16" t="s">
        <v>234</v>
      </c>
      <c r="F499" s="28">
        <v>20</v>
      </c>
      <c r="G499" s="16" t="s">
        <v>719</v>
      </c>
      <c r="H499" s="16" t="s">
        <v>236</v>
      </c>
      <c r="I499" s="16" t="s">
        <v>607</v>
      </c>
    </row>
    <row r="500" spans="1:9" x14ac:dyDescent="0.35">
      <c r="A500" s="32">
        <v>45885</v>
      </c>
      <c r="B500" s="16" t="s">
        <v>207</v>
      </c>
      <c r="C500" s="16" t="s">
        <v>198</v>
      </c>
      <c r="D500" s="16">
        <v>5</v>
      </c>
      <c r="E500" s="16" t="s">
        <v>186</v>
      </c>
      <c r="F500" s="28">
        <v>100</v>
      </c>
      <c r="G500" s="16" t="s">
        <v>530</v>
      </c>
      <c r="I500" s="16" t="s">
        <v>530</v>
      </c>
    </row>
    <row r="501" spans="1:9" x14ac:dyDescent="0.35">
      <c r="A501" s="32">
        <v>45885</v>
      </c>
      <c r="B501" s="16" t="s">
        <v>710</v>
      </c>
      <c r="C501" s="16" t="s">
        <v>198</v>
      </c>
      <c r="D501" s="16">
        <v>3</v>
      </c>
      <c r="E501" s="16" t="s">
        <v>186</v>
      </c>
      <c r="F501" s="28">
        <v>60</v>
      </c>
      <c r="G501" s="16" t="s">
        <v>530</v>
      </c>
      <c r="I501" s="16" t="s">
        <v>530</v>
      </c>
    </row>
    <row r="502" spans="1:9" x14ac:dyDescent="0.35">
      <c r="A502" s="32">
        <v>45885</v>
      </c>
      <c r="B502" s="16" t="s">
        <v>710</v>
      </c>
      <c r="C502" s="16" t="s">
        <v>198</v>
      </c>
      <c r="D502" s="16">
        <v>2</v>
      </c>
      <c r="E502" s="16" t="s">
        <v>234</v>
      </c>
      <c r="F502" s="28">
        <v>40</v>
      </c>
      <c r="G502" s="16" t="s">
        <v>530</v>
      </c>
      <c r="I502" s="16" t="s">
        <v>530</v>
      </c>
    </row>
    <row r="503" spans="1:9" x14ac:dyDescent="0.35">
      <c r="A503" s="32">
        <v>45885</v>
      </c>
      <c r="B503" s="16" t="s">
        <v>249</v>
      </c>
      <c r="C503" s="16" t="s">
        <v>198</v>
      </c>
      <c r="D503" s="16">
        <v>10</v>
      </c>
      <c r="E503" s="16" t="s">
        <v>186</v>
      </c>
      <c r="F503" s="28">
        <v>200</v>
      </c>
      <c r="G503" s="16" t="s">
        <v>530</v>
      </c>
      <c r="I503" s="16" t="s">
        <v>530</v>
      </c>
    </row>
    <row r="504" spans="1:9" x14ac:dyDescent="0.35">
      <c r="A504" s="32">
        <v>45885</v>
      </c>
      <c r="B504" s="16" t="s">
        <v>230</v>
      </c>
      <c r="C504" s="16" t="s">
        <v>198</v>
      </c>
      <c r="D504" s="16">
        <v>5</v>
      </c>
      <c r="E504" s="16" t="s">
        <v>186</v>
      </c>
      <c r="F504" s="28">
        <v>100</v>
      </c>
      <c r="G504" s="16" t="s">
        <v>530</v>
      </c>
      <c r="I504" s="16" t="s">
        <v>530</v>
      </c>
    </row>
    <row r="505" spans="1:9" x14ac:dyDescent="0.35">
      <c r="A505" s="32">
        <v>45885</v>
      </c>
      <c r="B505" s="16" t="s">
        <v>230</v>
      </c>
      <c r="C505" s="16" t="s">
        <v>198</v>
      </c>
      <c r="D505" s="16">
        <v>5</v>
      </c>
      <c r="E505" s="16" t="s">
        <v>234</v>
      </c>
      <c r="F505" s="28">
        <v>100</v>
      </c>
      <c r="G505" s="16" t="s">
        <v>530</v>
      </c>
      <c r="I505" s="16" t="s">
        <v>530</v>
      </c>
    </row>
    <row r="506" spans="1:9" x14ac:dyDescent="0.35">
      <c r="A506" s="32">
        <v>45886</v>
      </c>
      <c r="B506" s="16" t="s">
        <v>450</v>
      </c>
      <c r="C506" s="16" t="s">
        <v>198</v>
      </c>
      <c r="D506" s="16">
        <v>1</v>
      </c>
      <c r="E506" s="16" t="s">
        <v>234</v>
      </c>
      <c r="F506" s="28">
        <v>20</v>
      </c>
      <c r="G506" s="16" t="s">
        <v>713</v>
      </c>
      <c r="H506" s="16" t="s">
        <v>236</v>
      </c>
      <c r="I506" s="16" t="s">
        <v>607</v>
      </c>
    </row>
    <row r="507" spans="1:9" x14ac:dyDescent="0.35">
      <c r="A507" s="32">
        <v>45886</v>
      </c>
      <c r="B507" s="16" t="s">
        <v>291</v>
      </c>
      <c r="C507" s="16" t="s">
        <v>198</v>
      </c>
      <c r="D507" s="16">
        <v>2</v>
      </c>
      <c r="E507" s="16" t="s">
        <v>234</v>
      </c>
      <c r="F507" s="28">
        <v>40</v>
      </c>
      <c r="G507" s="16" t="s">
        <v>292</v>
      </c>
      <c r="H507" s="16" t="s">
        <v>236</v>
      </c>
      <c r="I507" s="16" t="s">
        <v>607</v>
      </c>
    </row>
    <row r="508" spans="1:9" x14ac:dyDescent="0.35">
      <c r="A508" s="32">
        <v>45886</v>
      </c>
      <c r="B508" s="16" t="s">
        <v>218</v>
      </c>
      <c r="C508" s="16" t="s">
        <v>198</v>
      </c>
      <c r="D508" s="16">
        <v>2</v>
      </c>
      <c r="E508" s="16" t="s">
        <v>234</v>
      </c>
      <c r="F508" s="28">
        <v>40</v>
      </c>
      <c r="G508" s="16" t="s">
        <v>714</v>
      </c>
      <c r="H508" s="16" t="s">
        <v>239</v>
      </c>
      <c r="I508" s="16" t="s">
        <v>607</v>
      </c>
    </row>
    <row r="509" spans="1:9" x14ac:dyDescent="0.35">
      <c r="A509" s="32">
        <v>45886</v>
      </c>
      <c r="B509" s="16" t="s">
        <v>233</v>
      </c>
      <c r="C509" s="16" t="s">
        <v>198</v>
      </c>
      <c r="D509" s="16">
        <v>1</v>
      </c>
      <c r="E509" s="16" t="s">
        <v>234</v>
      </c>
      <c r="F509" s="28">
        <v>20</v>
      </c>
      <c r="G509" s="16" t="s">
        <v>715</v>
      </c>
      <c r="H509" s="16" t="s">
        <v>239</v>
      </c>
      <c r="I509" s="16" t="s">
        <v>607</v>
      </c>
    </row>
    <row r="510" spans="1:9" x14ac:dyDescent="0.35">
      <c r="A510" s="32">
        <v>45888</v>
      </c>
      <c r="B510" s="16" t="s">
        <v>272</v>
      </c>
      <c r="C510" s="16" t="s">
        <v>198</v>
      </c>
      <c r="D510" s="16">
        <v>3</v>
      </c>
      <c r="E510" s="16" t="s">
        <v>234</v>
      </c>
      <c r="F510" s="28">
        <v>60</v>
      </c>
      <c r="G510" s="16" t="s">
        <v>339</v>
      </c>
      <c r="H510" s="16" t="s">
        <v>239</v>
      </c>
      <c r="I510" s="16" t="s">
        <v>607</v>
      </c>
    </row>
    <row r="511" spans="1:9" x14ac:dyDescent="0.35">
      <c r="A511" s="32">
        <v>45888</v>
      </c>
      <c r="B511" s="16" t="s">
        <v>504</v>
      </c>
      <c r="C511" s="16" t="s">
        <v>198</v>
      </c>
      <c r="D511" s="16">
        <v>1</v>
      </c>
      <c r="E511" s="16" t="s">
        <v>234</v>
      </c>
      <c r="F511" s="28">
        <v>20</v>
      </c>
      <c r="G511" s="16" t="s">
        <v>724</v>
      </c>
      <c r="H511" s="16" t="s">
        <v>239</v>
      </c>
      <c r="I511" s="16" t="s">
        <v>607</v>
      </c>
    </row>
    <row r="512" spans="1:9" x14ac:dyDescent="0.35">
      <c r="A512" s="32">
        <v>45888</v>
      </c>
      <c r="B512" s="16" t="s">
        <v>291</v>
      </c>
      <c r="C512" s="16" t="s">
        <v>198</v>
      </c>
      <c r="D512" s="16">
        <v>1</v>
      </c>
      <c r="E512" s="16" t="s">
        <v>234</v>
      </c>
      <c r="F512" s="28">
        <v>20</v>
      </c>
      <c r="G512" s="16" t="s">
        <v>292</v>
      </c>
      <c r="H512" s="16" t="s">
        <v>236</v>
      </c>
      <c r="I512" s="16" t="s">
        <v>607</v>
      </c>
    </row>
    <row r="513" spans="1:9" x14ac:dyDescent="0.35">
      <c r="A513" s="32">
        <v>45888</v>
      </c>
      <c r="B513" s="16" t="s">
        <v>708</v>
      </c>
      <c r="C513" s="16" t="s">
        <v>198</v>
      </c>
      <c r="D513" s="16">
        <v>1</v>
      </c>
      <c r="E513" s="16" t="s">
        <v>234</v>
      </c>
      <c r="F513" s="28">
        <v>20</v>
      </c>
      <c r="G513" s="16" t="s">
        <v>725</v>
      </c>
      <c r="H513" s="16" t="s">
        <v>239</v>
      </c>
      <c r="I513" s="16" t="s">
        <v>607</v>
      </c>
    </row>
    <row r="514" spans="1:9" x14ac:dyDescent="0.35">
      <c r="A514" s="32">
        <v>45889</v>
      </c>
      <c r="B514" s="16" t="s">
        <v>222</v>
      </c>
      <c r="C514" s="16" t="s">
        <v>198</v>
      </c>
      <c r="D514" s="16">
        <v>3</v>
      </c>
      <c r="E514" s="16" t="s">
        <v>186</v>
      </c>
      <c r="F514" s="28">
        <v>60</v>
      </c>
      <c r="I514" s="16" t="s">
        <v>607</v>
      </c>
    </row>
    <row r="515" spans="1:9" x14ac:dyDescent="0.35">
      <c r="A515" s="32">
        <v>45889</v>
      </c>
      <c r="B515" s="16" t="s">
        <v>476</v>
      </c>
      <c r="C515" s="16" t="s">
        <v>198</v>
      </c>
      <c r="D515" s="16">
        <v>5</v>
      </c>
      <c r="E515" s="16" t="s">
        <v>186</v>
      </c>
      <c r="F515" s="28">
        <v>100</v>
      </c>
      <c r="I515" s="16" t="s">
        <v>607</v>
      </c>
    </row>
    <row r="516" spans="1:9" x14ac:dyDescent="0.35">
      <c r="A516" s="32">
        <v>45889</v>
      </c>
      <c r="B516" s="16" t="s">
        <v>485</v>
      </c>
      <c r="C516" s="16" t="s">
        <v>198</v>
      </c>
      <c r="D516" s="16">
        <v>8</v>
      </c>
      <c r="E516" s="16" t="s">
        <v>186</v>
      </c>
      <c r="F516" s="28">
        <v>160</v>
      </c>
      <c r="I516" s="16" t="s">
        <v>607</v>
      </c>
    </row>
    <row r="517" spans="1:9" x14ac:dyDescent="0.35">
      <c r="A517" s="32">
        <v>45889</v>
      </c>
      <c r="B517" s="16" t="s">
        <v>485</v>
      </c>
      <c r="C517" s="16" t="s">
        <v>198</v>
      </c>
      <c r="D517" s="16">
        <v>1</v>
      </c>
      <c r="E517" s="16" t="s">
        <v>186</v>
      </c>
      <c r="F517" s="28">
        <v>80</v>
      </c>
      <c r="I517" s="16" t="s">
        <v>607</v>
      </c>
    </row>
    <row r="518" spans="1:9" x14ac:dyDescent="0.35">
      <c r="A518" s="32">
        <v>45889</v>
      </c>
      <c r="B518" s="16" t="s">
        <v>723</v>
      </c>
      <c r="C518" s="16" t="s">
        <v>198</v>
      </c>
      <c r="D518" s="16">
        <v>15</v>
      </c>
      <c r="E518" s="16" t="s">
        <v>186</v>
      </c>
      <c r="F518" s="28">
        <v>300</v>
      </c>
      <c r="I518" s="16" t="s">
        <v>607</v>
      </c>
    </row>
    <row r="519" spans="1:9" x14ac:dyDescent="0.35">
      <c r="A519" s="32">
        <v>45893</v>
      </c>
      <c r="B519" s="16" t="s">
        <v>194</v>
      </c>
      <c r="C519" s="16" t="s">
        <v>198</v>
      </c>
      <c r="D519" s="16">
        <v>1</v>
      </c>
      <c r="E519" s="16" t="s">
        <v>234</v>
      </c>
      <c r="F519" s="28">
        <v>20</v>
      </c>
      <c r="G519" t="s">
        <v>728</v>
      </c>
      <c r="I519" s="16" t="s">
        <v>607</v>
      </c>
    </row>
    <row r="520" spans="1:9" x14ac:dyDescent="0.35">
      <c r="A520" s="32">
        <v>45893</v>
      </c>
      <c r="B520" s="16" t="s">
        <v>480</v>
      </c>
      <c r="C520" s="16" t="s">
        <v>198</v>
      </c>
      <c r="D520" s="16">
        <v>3</v>
      </c>
      <c r="E520" s="16" t="s">
        <v>234</v>
      </c>
      <c r="F520" s="28">
        <v>60</v>
      </c>
      <c r="G520" t="s">
        <v>729</v>
      </c>
      <c r="I520" s="16" t="s">
        <v>607</v>
      </c>
    </row>
    <row r="521" spans="1:9" x14ac:dyDescent="0.35">
      <c r="A521" s="32">
        <v>45893</v>
      </c>
      <c r="B521" s="16" t="s">
        <v>194</v>
      </c>
      <c r="C521" s="16" t="s">
        <v>198</v>
      </c>
      <c r="D521" s="16">
        <v>1</v>
      </c>
      <c r="E521" s="16" t="s">
        <v>234</v>
      </c>
      <c r="F521" s="28">
        <v>20</v>
      </c>
      <c r="G521" t="s">
        <v>730</v>
      </c>
      <c r="I521" s="16" t="s">
        <v>607</v>
      </c>
    </row>
    <row r="522" spans="1:9" x14ac:dyDescent="0.35">
      <c r="A522" s="32">
        <v>45893</v>
      </c>
      <c r="B522" s="16" t="s">
        <v>480</v>
      </c>
      <c r="C522" s="16" t="s">
        <v>198</v>
      </c>
      <c r="D522" s="16">
        <v>1</v>
      </c>
      <c r="E522" s="16" t="s">
        <v>234</v>
      </c>
      <c r="F522" s="28">
        <v>20</v>
      </c>
      <c r="G522" t="s">
        <v>731</v>
      </c>
      <c r="I522" s="16" t="s">
        <v>607</v>
      </c>
    </row>
    <row r="523" spans="1:9" x14ac:dyDescent="0.35">
      <c r="A523" s="32">
        <v>45893</v>
      </c>
      <c r="B523" s="16" t="s">
        <v>481</v>
      </c>
      <c r="C523" s="16" t="s">
        <v>198</v>
      </c>
      <c r="D523" s="16">
        <v>1</v>
      </c>
      <c r="E523" s="16" t="s">
        <v>234</v>
      </c>
      <c r="F523" s="28">
        <v>20</v>
      </c>
      <c r="G523" t="s">
        <v>732</v>
      </c>
      <c r="I523" s="16" t="s">
        <v>607</v>
      </c>
    </row>
    <row r="524" spans="1:9" x14ac:dyDescent="0.35">
      <c r="A524" s="32">
        <v>45893</v>
      </c>
      <c r="B524" s="16" t="s">
        <v>185</v>
      </c>
      <c r="C524" s="16" t="s">
        <v>198</v>
      </c>
      <c r="D524" s="16">
        <v>1</v>
      </c>
      <c r="E524" s="16" t="s">
        <v>234</v>
      </c>
      <c r="F524" s="28">
        <v>20</v>
      </c>
      <c r="G524" t="s">
        <v>733</v>
      </c>
      <c r="I524" s="16" t="s">
        <v>607</v>
      </c>
    </row>
    <row r="525" spans="1:9" x14ac:dyDescent="0.35">
      <c r="A525" s="32">
        <v>45893</v>
      </c>
      <c r="B525" s="16" t="s">
        <v>494</v>
      </c>
      <c r="C525" s="16" t="s">
        <v>198</v>
      </c>
      <c r="D525" s="16">
        <v>1</v>
      </c>
      <c r="E525" s="16" t="s">
        <v>234</v>
      </c>
      <c r="F525" s="28">
        <v>20</v>
      </c>
      <c r="G525" t="s">
        <v>734</v>
      </c>
      <c r="I525" s="16" t="s">
        <v>607</v>
      </c>
    </row>
    <row r="526" spans="1:9" x14ac:dyDescent="0.35">
      <c r="A526" s="32">
        <v>45893</v>
      </c>
      <c r="B526" s="16" t="s">
        <v>483</v>
      </c>
      <c r="C526" s="16" t="s">
        <v>198</v>
      </c>
      <c r="D526" s="16">
        <v>1</v>
      </c>
      <c r="E526" s="16" t="s">
        <v>234</v>
      </c>
      <c r="F526" s="28">
        <v>20</v>
      </c>
      <c r="G526" t="s">
        <v>735</v>
      </c>
      <c r="I526" s="16" t="s">
        <v>607</v>
      </c>
    </row>
    <row r="527" spans="1:9" x14ac:dyDescent="0.35">
      <c r="A527" s="32">
        <v>45893</v>
      </c>
      <c r="B527" s="16" t="s">
        <v>494</v>
      </c>
      <c r="C527" s="16" t="s">
        <v>198</v>
      </c>
      <c r="D527" s="16">
        <v>1</v>
      </c>
      <c r="E527" s="16" t="s">
        <v>234</v>
      </c>
      <c r="F527" s="28">
        <v>20</v>
      </c>
      <c r="G527" t="s">
        <v>736</v>
      </c>
      <c r="I527" s="16" t="s">
        <v>607</v>
      </c>
    </row>
    <row r="528" spans="1:9" x14ac:dyDescent="0.35">
      <c r="A528" s="32">
        <v>45893</v>
      </c>
      <c r="B528" s="16" t="s">
        <v>737</v>
      </c>
      <c r="C528" s="16" t="s">
        <v>198</v>
      </c>
      <c r="D528" s="16">
        <v>1</v>
      </c>
      <c r="E528" s="16" t="s">
        <v>234</v>
      </c>
      <c r="F528" s="28">
        <v>20</v>
      </c>
      <c r="I528" s="16" t="s">
        <v>607</v>
      </c>
    </row>
    <row r="529" spans="1:9" x14ac:dyDescent="0.35">
      <c r="A529" s="32">
        <v>45893</v>
      </c>
      <c r="B529" s="16" t="s">
        <v>504</v>
      </c>
      <c r="C529" s="16" t="s">
        <v>198</v>
      </c>
      <c r="D529" s="16">
        <v>4</v>
      </c>
      <c r="E529" s="16" t="s">
        <v>186</v>
      </c>
      <c r="F529" s="28">
        <v>80</v>
      </c>
      <c r="I529" s="16" t="s">
        <v>607</v>
      </c>
    </row>
    <row r="530" spans="1:9" x14ac:dyDescent="0.35">
      <c r="A530" s="32">
        <v>45893</v>
      </c>
      <c r="B530" s="16" t="s">
        <v>504</v>
      </c>
      <c r="C530" s="16" t="s">
        <v>187</v>
      </c>
      <c r="D530" s="16">
        <v>1</v>
      </c>
      <c r="E530" s="16" t="s">
        <v>186</v>
      </c>
      <c r="F530" s="28">
        <v>6</v>
      </c>
      <c r="I530" s="16" t="s">
        <v>607</v>
      </c>
    </row>
    <row r="531" spans="1:9" x14ac:dyDescent="0.35">
      <c r="A531" s="32">
        <v>45893</v>
      </c>
      <c r="B531" s="16" t="s">
        <v>229</v>
      </c>
      <c r="C531" s="16" t="s">
        <v>198</v>
      </c>
      <c r="D531" s="16">
        <v>2</v>
      </c>
      <c r="E531" s="16" t="s">
        <v>186</v>
      </c>
      <c r="F531" s="28">
        <v>40</v>
      </c>
      <c r="I531" s="16" t="s">
        <v>607</v>
      </c>
    </row>
    <row r="532" spans="1:9" x14ac:dyDescent="0.35">
      <c r="A532" s="32">
        <v>45893</v>
      </c>
      <c r="B532" s="16" t="s">
        <v>224</v>
      </c>
      <c r="C532" s="16" t="s">
        <v>198</v>
      </c>
      <c r="D532" s="16">
        <v>1</v>
      </c>
      <c r="E532" s="16" t="s">
        <v>186</v>
      </c>
      <c r="F532" s="28">
        <v>20</v>
      </c>
      <c r="I532" s="16" t="s">
        <v>607</v>
      </c>
    </row>
    <row r="533" spans="1:9" x14ac:dyDescent="0.35">
      <c r="A533" s="32">
        <v>45893</v>
      </c>
      <c r="B533" s="16" t="s">
        <v>472</v>
      </c>
      <c r="C533" s="16" t="s">
        <v>198</v>
      </c>
      <c r="D533" s="16">
        <v>15</v>
      </c>
      <c r="E533" s="16" t="s">
        <v>738</v>
      </c>
      <c r="F533" s="28">
        <v>300</v>
      </c>
      <c r="I533" s="16" t="s">
        <v>607</v>
      </c>
    </row>
    <row r="534" spans="1:9" x14ac:dyDescent="0.35">
      <c r="A534" s="32">
        <v>45894</v>
      </c>
      <c r="B534" s="16" t="s">
        <v>256</v>
      </c>
      <c r="C534" s="16" t="s">
        <v>198</v>
      </c>
      <c r="D534" s="16">
        <v>1</v>
      </c>
      <c r="E534" s="16" t="s">
        <v>234</v>
      </c>
      <c r="F534" s="28">
        <v>20</v>
      </c>
      <c r="G534" t="s">
        <v>257</v>
      </c>
      <c r="I534" s="16" t="s">
        <v>607</v>
      </c>
    </row>
    <row r="535" spans="1:9" x14ac:dyDescent="0.35">
      <c r="A535" s="32">
        <v>45894</v>
      </c>
      <c r="B535" s="16" t="s">
        <v>249</v>
      </c>
      <c r="C535" s="16" t="s">
        <v>198</v>
      </c>
      <c r="D535" s="16">
        <v>1</v>
      </c>
      <c r="E535" s="16" t="s">
        <v>234</v>
      </c>
      <c r="F535" s="28">
        <v>20</v>
      </c>
      <c r="G535" s="16" t="s">
        <v>741</v>
      </c>
      <c r="I535" s="16" t="s">
        <v>607</v>
      </c>
    </row>
    <row r="536" spans="1:9" x14ac:dyDescent="0.35">
      <c r="A536" s="32">
        <v>45894</v>
      </c>
      <c r="B536" s="16" t="s">
        <v>481</v>
      </c>
      <c r="C536" s="16" t="s">
        <v>198</v>
      </c>
      <c r="D536" s="16">
        <v>1</v>
      </c>
      <c r="E536" s="16" t="s">
        <v>234</v>
      </c>
      <c r="F536" s="28">
        <v>20</v>
      </c>
      <c r="G536" s="16" t="s">
        <v>742</v>
      </c>
      <c r="I536" s="16" t="s">
        <v>607</v>
      </c>
    </row>
    <row r="537" spans="1:9" x14ac:dyDescent="0.35">
      <c r="A537" s="32">
        <v>45894</v>
      </c>
      <c r="B537" s="16" t="s">
        <v>476</v>
      </c>
      <c r="C537" s="16" t="s">
        <v>198</v>
      </c>
      <c r="D537" s="16">
        <v>3</v>
      </c>
      <c r="E537" s="16" t="s">
        <v>234</v>
      </c>
      <c r="F537" s="28">
        <v>60</v>
      </c>
      <c r="G537" s="16" t="s">
        <v>743</v>
      </c>
      <c r="I537" s="16" t="s">
        <v>607</v>
      </c>
    </row>
    <row r="538" spans="1:9" x14ac:dyDescent="0.35">
      <c r="A538" s="32">
        <v>45894</v>
      </c>
      <c r="B538" s="16" t="s">
        <v>256</v>
      </c>
      <c r="C538" s="16" t="s">
        <v>198</v>
      </c>
      <c r="D538" s="16">
        <v>1</v>
      </c>
      <c r="E538" s="16" t="s">
        <v>234</v>
      </c>
      <c r="F538" s="28">
        <v>20</v>
      </c>
      <c r="G538" s="16" t="s">
        <v>257</v>
      </c>
      <c r="I538" s="16" t="s">
        <v>607</v>
      </c>
    </row>
    <row r="539" spans="1:9" x14ac:dyDescent="0.35">
      <c r="A539" s="32">
        <v>45895</v>
      </c>
      <c r="B539" s="16" t="s">
        <v>202</v>
      </c>
      <c r="C539" s="16" t="s">
        <v>198</v>
      </c>
      <c r="D539" s="16">
        <v>2</v>
      </c>
      <c r="E539" s="16" t="s">
        <v>234</v>
      </c>
      <c r="F539" s="28">
        <v>40</v>
      </c>
      <c r="G539" s="16" t="s">
        <v>750</v>
      </c>
      <c r="I539" s="16" t="s">
        <v>607</v>
      </c>
    </row>
    <row r="540" spans="1:9" x14ac:dyDescent="0.35">
      <c r="A540" s="32">
        <v>45895</v>
      </c>
      <c r="B540" s="16" t="s">
        <v>209</v>
      </c>
      <c r="C540" s="16" t="s">
        <v>198</v>
      </c>
      <c r="D540" s="16">
        <v>3</v>
      </c>
      <c r="E540" s="16" t="s">
        <v>186</v>
      </c>
      <c r="F540" s="28">
        <v>60</v>
      </c>
      <c r="I540" s="16" t="s">
        <v>607</v>
      </c>
    </row>
    <row r="541" spans="1:9" x14ac:dyDescent="0.35">
      <c r="A541" s="32">
        <v>45895</v>
      </c>
      <c r="B541" s="16" t="s">
        <v>510</v>
      </c>
      <c r="C541" s="16" t="s">
        <v>198</v>
      </c>
      <c r="D541" s="16">
        <v>15</v>
      </c>
      <c r="E541" s="16" t="s">
        <v>186</v>
      </c>
      <c r="F541" s="28">
        <v>300</v>
      </c>
      <c r="I541" s="16" t="s">
        <v>607</v>
      </c>
    </row>
    <row r="542" spans="1:9" x14ac:dyDescent="0.35">
      <c r="A542" s="32">
        <v>45895</v>
      </c>
      <c r="B542" s="16" t="s">
        <v>502</v>
      </c>
      <c r="C542" s="16" t="s">
        <v>198</v>
      </c>
      <c r="D542" s="16">
        <v>2</v>
      </c>
      <c r="E542" s="16" t="s">
        <v>186</v>
      </c>
      <c r="F542" s="28">
        <v>40</v>
      </c>
      <c r="I542" s="16" t="s">
        <v>607</v>
      </c>
    </row>
    <row r="543" spans="1:9" x14ac:dyDescent="0.35">
      <c r="A543" s="32">
        <v>45895</v>
      </c>
      <c r="B543" s="16" t="s">
        <v>481</v>
      </c>
      <c r="C543" s="16" t="s">
        <v>198</v>
      </c>
      <c r="D543" s="16">
        <v>1</v>
      </c>
      <c r="E543" s="16" t="s">
        <v>234</v>
      </c>
      <c r="F543" s="28">
        <v>20</v>
      </c>
      <c r="G543" s="16" t="s">
        <v>749</v>
      </c>
      <c r="I543" s="16" t="s">
        <v>607</v>
      </c>
    </row>
    <row r="544" spans="1:9" x14ac:dyDescent="0.35">
      <c r="A544" s="32">
        <v>45895</v>
      </c>
      <c r="B544" s="16" t="s">
        <v>481</v>
      </c>
      <c r="C544" s="16" t="s">
        <v>198</v>
      </c>
      <c r="D544" s="16">
        <v>1</v>
      </c>
      <c r="E544" s="16" t="s">
        <v>234</v>
      </c>
      <c r="F544" s="28">
        <v>20</v>
      </c>
      <c r="G544" s="16" t="s">
        <v>751</v>
      </c>
      <c r="I544" s="16" t="s">
        <v>607</v>
      </c>
    </row>
    <row r="545" spans="1:9" x14ac:dyDescent="0.35">
      <c r="A545" s="32">
        <v>45895</v>
      </c>
      <c r="B545" s="16" t="s">
        <v>481</v>
      </c>
      <c r="C545" s="16" t="s">
        <v>198</v>
      </c>
      <c r="D545" s="16">
        <v>1</v>
      </c>
      <c r="E545" s="16" t="s">
        <v>234</v>
      </c>
      <c r="F545" s="28">
        <v>20</v>
      </c>
      <c r="G545" s="16" t="s">
        <v>752</v>
      </c>
      <c r="I545" s="16" t="s">
        <v>607</v>
      </c>
    </row>
    <row r="546" spans="1:9" x14ac:dyDescent="0.35">
      <c r="A546" s="32">
        <v>45895</v>
      </c>
      <c r="B546" s="16" t="s">
        <v>249</v>
      </c>
      <c r="C546" s="16" t="s">
        <v>198</v>
      </c>
      <c r="D546" s="16">
        <v>1</v>
      </c>
      <c r="E546" s="16" t="s">
        <v>234</v>
      </c>
      <c r="F546" s="28">
        <v>20</v>
      </c>
      <c r="G546" s="16" t="s">
        <v>739</v>
      </c>
      <c r="I546" s="16" t="s">
        <v>607</v>
      </c>
    </row>
    <row r="547" spans="1:9" x14ac:dyDescent="0.35">
      <c r="A547" s="32">
        <v>45895</v>
      </c>
      <c r="B547" s="16" t="s">
        <v>744</v>
      </c>
      <c r="C547" s="16" t="s">
        <v>198</v>
      </c>
      <c r="D547" s="16">
        <v>1</v>
      </c>
      <c r="E547" s="16" t="s">
        <v>234</v>
      </c>
      <c r="F547" s="28">
        <v>20</v>
      </c>
      <c r="G547" s="16" t="s">
        <v>740</v>
      </c>
      <c r="I547" s="16" t="s">
        <v>607</v>
      </c>
    </row>
    <row r="548" spans="1:9" x14ac:dyDescent="0.35">
      <c r="A548" s="32">
        <v>45895</v>
      </c>
      <c r="B548" s="16" t="s">
        <v>291</v>
      </c>
      <c r="C548" s="16" t="s">
        <v>198</v>
      </c>
      <c r="D548" s="16">
        <v>5</v>
      </c>
      <c r="E548" s="16" t="s">
        <v>234</v>
      </c>
      <c r="F548" s="28">
        <v>100</v>
      </c>
      <c r="G548" s="16" t="s">
        <v>292</v>
      </c>
      <c r="I548" s="16" t="s">
        <v>607</v>
      </c>
    </row>
    <row r="549" spans="1:9" x14ac:dyDescent="0.35">
      <c r="A549" s="32">
        <v>45895</v>
      </c>
      <c r="B549" s="16" t="s">
        <v>480</v>
      </c>
      <c r="C549" s="16" t="s">
        <v>198</v>
      </c>
      <c r="D549" s="16">
        <v>1</v>
      </c>
      <c r="E549" s="16" t="s">
        <v>234</v>
      </c>
      <c r="F549" s="28">
        <v>20</v>
      </c>
      <c r="G549" s="16" t="s">
        <v>749</v>
      </c>
      <c r="I549" s="16" t="s">
        <v>607</v>
      </c>
    </row>
    <row r="550" spans="1:9" x14ac:dyDescent="0.35">
      <c r="A550" s="32">
        <v>45895</v>
      </c>
      <c r="B550" s="16" t="s">
        <v>480</v>
      </c>
      <c r="C550" s="16" t="s">
        <v>198</v>
      </c>
      <c r="D550" s="16">
        <v>1</v>
      </c>
      <c r="E550" s="16" t="s">
        <v>234</v>
      </c>
      <c r="F550" s="28">
        <v>20</v>
      </c>
      <c r="G550" s="16" t="s">
        <v>753</v>
      </c>
      <c r="I550" s="16" t="s">
        <v>607</v>
      </c>
    </row>
    <row r="551" spans="1:9" x14ac:dyDescent="0.35">
      <c r="A551" s="32">
        <v>45896</v>
      </c>
      <c r="B551" s="16" t="s">
        <v>493</v>
      </c>
      <c r="C551" s="16" t="s">
        <v>198</v>
      </c>
      <c r="D551" s="16">
        <v>1</v>
      </c>
      <c r="E551" s="16" t="s">
        <v>234</v>
      </c>
      <c r="F551" s="28">
        <v>20</v>
      </c>
      <c r="G551" s="16" t="s">
        <v>745</v>
      </c>
      <c r="I551" s="16" t="s">
        <v>607</v>
      </c>
    </row>
    <row r="552" spans="1:9" x14ac:dyDescent="0.35">
      <c r="A552" s="32">
        <v>45896</v>
      </c>
      <c r="B552" s="16" t="s">
        <v>481</v>
      </c>
      <c r="C552" s="16" t="s">
        <v>198</v>
      </c>
      <c r="D552" s="16">
        <v>1</v>
      </c>
      <c r="E552" s="16" t="s">
        <v>234</v>
      </c>
      <c r="F552" s="28">
        <v>20</v>
      </c>
      <c r="G552" s="16" t="s">
        <v>747</v>
      </c>
      <c r="I552" s="16" t="s">
        <v>607</v>
      </c>
    </row>
    <row r="553" spans="1:9" x14ac:dyDescent="0.35">
      <c r="A553" s="32">
        <v>45896</v>
      </c>
      <c r="B553" s="16" t="s">
        <v>481</v>
      </c>
      <c r="C553" s="16" t="s">
        <v>198</v>
      </c>
      <c r="D553" s="16">
        <v>1</v>
      </c>
      <c r="E553" s="16" t="s">
        <v>234</v>
      </c>
      <c r="F553" s="28">
        <v>20</v>
      </c>
      <c r="G553" s="16" t="s">
        <v>746</v>
      </c>
      <c r="I553" s="16" t="s">
        <v>607</v>
      </c>
    </row>
    <row r="554" spans="1:9" x14ac:dyDescent="0.35">
      <c r="A554" s="32">
        <v>45896</v>
      </c>
      <c r="B554" s="16" t="s">
        <v>680</v>
      </c>
      <c r="C554" s="16" t="s">
        <v>198</v>
      </c>
      <c r="D554" s="16">
        <v>15</v>
      </c>
      <c r="E554" s="16" t="s">
        <v>234</v>
      </c>
      <c r="F554" s="28">
        <v>300</v>
      </c>
      <c r="G554" s="16" t="s">
        <v>748</v>
      </c>
      <c r="I554" s="16" t="s">
        <v>607</v>
      </c>
    </row>
    <row r="555" spans="1:9" x14ac:dyDescent="0.35">
      <c r="A555" s="32">
        <v>45896</v>
      </c>
      <c r="B555" s="16" t="s">
        <v>480</v>
      </c>
      <c r="C555" s="16" t="s">
        <v>198</v>
      </c>
      <c r="D555" s="16">
        <v>1</v>
      </c>
      <c r="E555" s="16" t="s">
        <v>234</v>
      </c>
      <c r="F555" s="28">
        <v>20</v>
      </c>
      <c r="G555" s="16" t="s">
        <v>747</v>
      </c>
      <c r="I555" s="16" t="s">
        <v>607</v>
      </c>
    </row>
    <row r="556" spans="1:9" x14ac:dyDescent="0.35">
      <c r="A556" s="32">
        <v>45896</v>
      </c>
      <c r="B556" s="16" t="s">
        <v>480</v>
      </c>
      <c r="C556" s="16" t="s">
        <v>198</v>
      </c>
      <c r="D556" s="16">
        <v>1</v>
      </c>
      <c r="E556" s="16" t="s">
        <v>234</v>
      </c>
      <c r="F556" s="28">
        <v>20</v>
      </c>
      <c r="G556" s="16" t="s">
        <v>746</v>
      </c>
      <c r="I556" s="16" t="s">
        <v>607</v>
      </c>
    </row>
    <row r="557" spans="1:9" x14ac:dyDescent="0.35">
      <c r="A557" s="32">
        <v>45896</v>
      </c>
      <c r="B557" s="16" t="s">
        <v>205</v>
      </c>
      <c r="C557" s="16" t="s">
        <v>198</v>
      </c>
      <c r="D557" s="16">
        <v>2</v>
      </c>
      <c r="E557" s="16" t="s">
        <v>186</v>
      </c>
      <c r="F557" s="28">
        <v>40</v>
      </c>
      <c r="I557" s="16" t="s">
        <v>607</v>
      </c>
    </row>
    <row r="558" spans="1:9" x14ac:dyDescent="0.35">
      <c r="A558" s="32">
        <v>45896</v>
      </c>
      <c r="B558" s="16" t="s">
        <v>206</v>
      </c>
      <c r="C558" s="16" t="s">
        <v>198</v>
      </c>
      <c r="D558" s="16">
        <v>3</v>
      </c>
      <c r="E558" s="16" t="s">
        <v>186</v>
      </c>
      <c r="F558" s="28">
        <v>60</v>
      </c>
      <c r="I558" s="16" t="s">
        <v>607</v>
      </c>
    </row>
    <row r="559" spans="1:9" x14ac:dyDescent="0.35">
      <c r="A559" s="32">
        <v>45896</v>
      </c>
      <c r="B559" s="16" t="s">
        <v>217</v>
      </c>
      <c r="C559" s="16" t="s">
        <v>198</v>
      </c>
      <c r="D559" s="16">
        <v>8</v>
      </c>
      <c r="E559" s="16" t="s">
        <v>186</v>
      </c>
      <c r="F559" s="28">
        <v>160</v>
      </c>
      <c r="I559" s="16" t="s">
        <v>607</v>
      </c>
    </row>
    <row r="560" spans="1:9" x14ac:dyDescent="0.35">
      <c r="A560" s="32">
        <v>45896</v>
      </c>
      <c r="B560" s="16" t="s">
        <v>202</v>
      </c>
      <c r="C560" s="16" t="s">
        <v>198</v>
      </c>
      <c r="D560" s="16">
        <v>6</v>
      </c>
      <c r="E560" s="16" t="s">
        <v>186</v>
      </c>
      <c r="F560" s="28">
        <v>120</v>
      </c>
      <c r="I560" s="16" t="s">
        <v>607</v>
      </c>
    </row>
    <row r="561" spans="1:9" x14ac:dyDescent="0.35">
      <c r="A561" s="32">
        <v>45896</v>
      </c>
      <c r="B561" s="16" t="s">
        <v>383</v>
      </c>
      <c r="C561" s="16" t="s">
        <v>198</v>
      </c>
      <c r="D561" s="16">
        <v>3</v>
      </c>
      <c r="E561" s="16" t="s">
        <v>186</v>
      </c>
      <c r="F561" s="28">
        <v>60</v>
      </c>
      <c r="I561" s="16" t="s">
        <v>607</v>
      </c>
    </row>
    <row r="562" spans="1:9" x14ac:dyDescent="0.35">
      <c r="A562" s="32">
        <v>45896</v>
      </c>
      <c r="B562" s="16" t="s">
        <v>494</v>
      </c>
      <c r="C562" s="16" t="s">
        <v>198</v>
      </c>
      <c r="D562" s="16">
        <v>20</v>
      </c>
      <c r="E562" s="16" t="s">
        <v>186</v>
      </c>
      <c r="F562" s="28">
        <v>400</v>
      </c>
      <c r="I562" s="16" t="s">
        <v>607</v>
      </c>
    </row>
    <row r="563" spans="1:9" x14ac:dyDescent="0.35">
      <c r="A563" s="32">
        <v>45896</v>
      </c>
      <c r="B563" s="16" t="s">
        <v>194</v>
      </c>
      <c r="C563" s="16" t="s">
        <v>198</v>
      </c>
      <c r="D563" s="16">
        <v>4</v>
      </c>
      <c r="E563" s="16" t="s">
        <v>186</v>
      </c>
      <c r="F563" s="28">
        <v>80</v>
      </c>
      <c r="I563" s="16" t="s">
        <v>607</v>
      </c>
    </row>
    <row r="564" spans="1:9" x14ac:dyDescent="0.35">
      <c r="A564" s="32">
        <v>45896</v>
      </c>
      <c r="B564" s="16" t="s">
        <v>185</v>
      </c>
      <c r="C564" s="16" t="s">
        <v>198</v>
      </c>
      <c r="D564" s="16">
        <v>2</v>
      </c>
      <c r="E564" s="16" t="s">
        <v>186</v>
      </c>
      <c r="F564" s="28">
        <v>40</v>
      </c>
      <c r="I564" s="16" t="s">
        <v>607</v>
      </c>
    </row>
    <row r="565" spans="1:9" x14ac:dyDescent="0.35">
      <c r="A565" s="32">
        <v>45896</v>
      </c>
      <c r="B565" s="16" t="s">
        <v>507</v>
      </c>
      <c r="C565" s="16" t="s">
        <v>198</v>
      </c>
      <c r="D565" s="16">
        <v>4</v>
      </c>
      <c r="E565" s="16" t="s">
        <v>186</v>
      </c>
      <c r="F565" s="28">
        <v>80</v>
      </c>
      <c r="I565" s="16" t="s">
        <v>607</v>
      </c>
    </row>
    <row r="566" spans="1:9" x14ac:dyDescent="0.35">
      <c r="A566" s="32">
        <v>45896</v>
      </c>
      <c r="B566" s="16" t="s">
        <v>450</v>
      </c>
      <c r="C566" s="16" t="s">
        <v>198</v>
      </c>
      <c r="D566" s="16">
        <v>1</v>
      </c>
      <c r="E566" s="16" t="s">
        <v>186</v>
      </c>
      <c r="F566" s="28">
        <v>20</v>
      </c>
      <c r="I566" s="16" t="s">
        <v>607</v>
      </c>
    </row>
    <row r="567" spans="1:9" x14ac:dyDescent="0.35">
      <c r="A567" s="32">
        <v>45896</v>
      </c>
      <c r="B567" s="16" t="s">
        <v>483</v>
      </c>
      <c r="C567" s="16" t="s">
        <v>198</v>
      </c>
      <c r="D567" s="16">
        <v>14</v>
      </c>
      <c r="E567" s="16" t="s">
        <v>186</v>
      </c>
      <c r="F567" s="28">
        <v>280</v>
      </c>
      <c r="I567" s="16" t="s">
        <v>607</v>
      </c>
    </row>
    <row r="568" spans="1:9" x14ac:dyDescent="0.35">
      <c r="A568" s="32">
        <v>45896</v>
      </c>
      <c r="B568" s="16" t="s">
        <v>708</v>
      </c>
      <c r="C568" s="16" t="s">
        <v>198</v>
      </c>
      <c r="D568" s="16">
        <v>8</v>
      </c>
      <c r="E568" s="16" t="s">
        <v>186</v>
      </c>
      <c r="F568" s="28">
        <v>160</v>
      </c>
      <c r="I568" s="16" t="s">
        <v>607</v>
      </c>
    </row>
    <row r="569" spans="1:9" x14ac:dyDescent="0.35">
      <c r="A569" s="32">
        <v>45896</v>
      </c>
      <c r="B569" s="16" t="s">
        <v>195</v>
      </c>
      <c r="C569" s="16" t="s">
        <v>198</v>
      </c>
      <c r="D569" s="16">
        <v>15</v>
      </c>
      <c r="E569" s="16" t="s">
        <v>234</v>
      </c>
      <c r="F569" s="28">
        <v>300</v>
      </c>
      <c r="I569" s="16" t="s">
        <v>607</v>
      </c>
    </row>
    <row r="570" spans="1:9" x14ac:dyDescent="0.35">
      <c r="A570" s="32">
        <v>45881</v>
      </c>
      <c r="B570" s="16" t="s">
        <v>481</v>
      </c>
      <c r="C570" s="16" t="s">
        <v>198</v>
      </c>
      <c r="D570" s="16">
        <v>12</v>
      </c>
      <c r="E570" s="16" t="s">
        <v>186</v>
      </c>
      <c r="F570" s="28">
        <v>240</v>
      </c>
      <c r="I570" s="16" t="s">
        <v>607</v>
      </c>
    </row>
    <row r="571" spans="1:9" x14ac:dyDescent="0.35">
      <c r="A571" s="32">
        <v>45895</v>
      </c>
      <c r="B571" s="16" t="s">
        <v>249</v>
      </c>
      <c r="C571" s="16" t="s">
        <v>198</v>
      </c>
      <c r="D571" s="16">
        <v>14</v>
      </c>
      <c r="E571" s="16" t="s">
        <v>186</v>
      </c>
      <c r="F571" s="28">
        <v>280</v>
      </c>
      <c r="I571" s="16" t="s">
        <v>607</v>
      </c>
    </row>
    <row r="572" spans="1:9" x14ac:dyDescent="0.35">
      <c r="A572" s="32">
        <v>45895</v>
      </c>
      <c r="B572" s="16" t="s">
        <v>249</v>
      </c>
      <c r="C572" s="16" t="s">
        <v>187</v>
      </c>
      <c r="D572" s="16">
        <v>1</v>
      </c>
      <c r="E572" s="16" t="s">
        <v>186</v>
      </c>
      <c r="F572" s="28">
        <v>2</v>
      </c>
      <c r="I572" s="16" t="s">
        <v>607</v>
      </c>
    </row>
    <row r="573" spans="1:9" x14ac:dyDescent="0.35">
      <c r="A573" s="32">
        <v>45897</v>
      </c>
      <c r="B573" s="16" t="s">
        <v>754</v>
      </c>
      <c r="C573" s="16" t="s">
        <v>198</v>
      </c>
      <c r="D573" s="16">
        <v>5</v>
      </c>
      <c r="E573" s="16" t="s">
        <v>186</v>
      </c>
      <c r="F573" s="28">
        <v>100</v>
      </c>
      <c r="I573" s="16" t="s">
        <v>607</v>
      </c>
    </row>
    <row r="574" spans="1:9" x14ac:dyDescent="0.35">
      <c r="A574" s="32">
        <v>45898</v>
      </c>
      <c r="B574" s="16" t="s">
        <v>481</v>
      </c>
      <c r="C574" s="16" t="s">
        <v>198</v>
      </c>
      <c r="D574" s="16">
        <v>1</v>
      </c>
      <c r="E574" s="16" t="s">
        <v>234</v>
      </c>
      <c r="F574" s="28">
        <v>20</v>
      </c>
      <c r="G574" s="16" t="s">
        <v>755</v>
      </c>
      <c r="H574" t="s">
        <v>239</v>
      </c>
      <c r="I574" s="16" t="s">
        <v>607</v>
      </c>
    </row>
    <row r="575" spans="1:9" x14ac:dyDescent="0.35">
      <c r="A575" s="32">
        <v>45898</v>
      </c>
      <c r="B575" s="16" t="s">
        <v>481</v>
      </c>
      <c r="C575" s="16" t="s">
        <v>198</v>
      </c>
      <c r="D575" s="16">
        <v>1</v>
      </c>
      <c r="E575" s="16" t="s">
        <v>234</v>
      </c>
      <c r="F575" s="28">
        <v>20</v>
      </c>
      <c r="G575" s="16" t="s">
        <v>756</v>
      </c>
      <c r="H575" t="s">
        <v>239</v>
      </c>
      <c r="I575" s="16" t="s">
        <v>607</v>
      </c>
    </row>
    <row r="576" spans="1:9" x14ac:dyDescent="0.35">
      <c r="A576" s="32">
        <v>45898</v>
      </c>
      <c r="B576" s="16" t="s">
        <v>480</v>
      </c>
      <c r="C576" s="16" t="s">
        <v>198</v>
      </c>
      <c r="D576" s="16">
        <v>1</v>
      </c>
      <c r="E576" s="16" t="s">
        <v>234</v>
      </c>
      <c r="F576" s="28">
        <v>20</v>
      </c>
      <c r="G576" s="16" t="s">
        <v>756</v>
      </c>
      <c r="H576" t="s">
        <v>239</v>
      </c>
      <c r="I576" s="16" t="s">
        <v>607</v>
      </c>
    </row>
  </sheetData>
  <autoFilter ref="A1:I576" xr:uid="{3F7D1029-35B3-4DF9-81DC-39F5B2B24607}">
    <sortState xmlns:xlrd2="http://schemas.microsoft.com/office/spreadsheetml/2017/richdata2" ref="A2:I568">
      <sortCondition ref="A1:A568"/>
    </sortState>
  </autoFilter>
  <sortState xmlns:xlrd2="http://schemas.microsoft.com/office/spreadsheetml/2017/richdata2" ref="A2:J446">
    <sortCondition descending="1" ref="A2:A446"/>
    <sortCondition ref="B2:B446"/>
    <sortCondition ref="G2:G446"/>
  </sortState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320df1db-9955-4087-a541-42c2f5a9332e}" enabled="1" method="Standard" siteId="{eef95730-77bf-4663-a55d-1ddff9335b5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Earning Grid</vt:lpstr>
      <vt:lpstr>Leader Board</vt:lpstr>
      <vt:lpstr>Sales Summary</vt:lpstr>
      <vt:lpstr>2025 Card Sales Tracker</vt:lpstr>
      <vt:lpstr>Sheet2</vt:lpstr>
      <vt:lpstr>Sheet1</vt:lpstr>
      <vt:lpstr>All Sales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Caspers, Kelly M</dc:creator>
  <cp:lastModifiedBy>Caspers, Kelly M</cp:lastModifiedBy>
  <cp:lastPrinted>2025-07-24T02:48:12Z</cp:lastPrinted>
  <dcterms:created xsi:type="dcterms:W3CDTF">2025-07-11T01:54:36Z</dcterms:created>
  <dcterms:modified xsi:type="dcterms:W3CDTF">2025-08-30T19:30:36Z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20df1db-9955-4087-a541-42c2f5a9332e_Enabled">
    <vt:lpwstr>true</vt:lpwstr>
  </property>
  <property fmtid="{D5CDD505-2E9C-101B-9397-08002B2CF9AE}" pid="3" name="MSIP_Label_320df1db-9955-4087-a541-42c2f5a9332e_SetDate">
    <vt:lpwstr>2025-07-13T17:47:46Z</vt:lpwstr>
  </property>
  <property fmtid="{D5CDD505-2E9C-101B-9397-08002B2CF9AE}" pid="4" name="MSIP_Label_320df1db-9955-4087-a541-42c2f5a9332e_Method">
    <vt:lpwstr>Standard</vt:lpwstr>
  </property>
  <property fmtid="{D5CDD505-2E9C-101B-9397-08002B2CF9AE}" pid="5" name="MSIP_Label_320df1db-9955-4087-a541-42c2f5a9332e_Name">
    <vt:lpwstr>Confidential Information</vt:lpwstr>
  </property>
  <property fmtid="{D5CDD505-2E9C-101B-9397-08002B2CF9AE}" pid="6" name="MSIP_Label_320df1db-9955-4087-a541-42c2f5a9332e_SiteId">
    <vt:lpwstr>eef95730-77bf-4663-a55d-1ddff9335b5b</vt:lpwstr>
  </property>
  <property fmtid="{D5CDD505-2E9C-101B-9397-08002B2CF9AE}" pid="7" name="MSIP_Label_320df1db-9955-4087-a541-42c2f5a9332e_ActionId">
    <vt:lpwstr>2ef555db-d643-417a-93bd-9e9e04399e1d</vt:lpwstr>
  </property>
  <property fmtid="{D5CDD505-2E9C-101B-9397-08002B2CF9AE}" pid="8" name="MSIP_Label_320df1db-9955-4087-a541-42c2f5a9332e_ContentBits">
    <vt:lpwstr>0</vt:lpwstr>
  </property>
  <property fmtid="{D5CDD505-2E9C-101B-9397-08002B2CF9AE}" pid="9" name="MSIP_Label_320df1db-9955-4087-a541-42c2f5a9332e_Tag">
    <vt:lpwstr>10, 3, 0, 1</vt:lpwstr>
  </property>
</Properties>
</file>